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defaultThemeVersion="124226"/>
  <xr:revisionPtr revIDLastSave="0" documentId="8_{8F164742-732B-4463-8236-72AC1A272F41}" xr6:coauthVersionLast="36" xr6:coauthVersionMax="36" xr10:uidLastSave="{00000000-0000-0000-0000-000000000000}"/>
  <workbookProtection workbookPassword="DD1A" lockStructure="1"/>
  <bookViews>
    <workbookView xWindow="240" yWindow="468" windowWidth="14808" windowHeight="7656" xr2:uid="{00000000-000D-0000-FFFF-FFFF00000000}"/>
  </bookViews>
  <sheets>
    <sheet name="Flächenrechner" sheetId="1" r:id="rId1"/>
    <sheet name="Hilfstabelle" sheetId="2" state="hidden" r:id="rId2"/>
  </sheets>
  <definedNames>
    <definedName name="Bezeichnung" localSheetId="0">Hilfstabelle!$G$65:$G$72</definedName>
    <definedName name="Bezeichnung" localSheetId="1">Flächenrechner!$C$49</definedName>
    <definedName name="Bezeichnung">Hilfstabelle!$G$65:$G$73</definedName>
    <definedName name="Dach">Hilfstabelle!$G$66</definedName>
    <definedName name="_xlnm.Print_Area" localSheetId="0">Flächenrechner!$A$1:$S$116</definedName>
    <definedName name="Kontrollkästchen2" localSheetId="0">Flächenrechner!$E$49</definedName>
    <definedName name="Z_0EAB74A4_557F_48EF_97D0_1230E40F62B5_.wvu.Rows" localSheetId="0" hidden="1">Flächenrechner!$74:$74</definedName>
  </definedNames>
  <calcPr calcId="191029"/>
  <customWorkbookViews>
    <customWorkbookView name="lars" guid="{0EAB74A4-557F-48EF-97D0-1230E40F62B5}" maximized="1" windowWidth="1071" windowHeight="795" activeSheetId="4"/>
  </customWorkbookViews>
</workbook>
</file>

<file path=xl/calcChain.xml><?xml version="1.0" encoding="utf-8"?>
<calcChain xmlns="http://schemas.openxmlformats.org/spreadsheetml/2006/main">
  <c r="M39" i="2" l="1"/>
  <c r="M37" i="2"/>
  <c r="M35" i="2"/>
  <c r="M33" i="2"/>
  <c r="M31" i="2"/>
  <c r="M29" i="2"/>
  <c r="M27" i="2"/>
  <c r="M25" i="2"/>
  <c r="M23" i="2"/>
  <c r="M21" i="2"/>
  <c r="M19" i="2"/>
  <c r="G39" i="2"/>
  <c r="G37" i="2"/>
  <c r="G35" i="2"/>
  <c r="G33" i="2"/>
  <c r="G31" i="2"/>
  <c r="G29" i="2"/>
  <c r="G27" i="2"/>
  <c r="G25" i="2"/>
  <c r="G23" i="2"/>
  <c r="G21" i="2"/>
  <c r="G19" i="2"/>
  <c r="G17" i="2"/>
  <c r="D91" i="1" l="1"/>
  <c r="C58" i="2"/>
  <c r="P39" i="2"/>
  <c r="Q39" i="2" s="1"/>
  <c r="P37" i="2"/>
  <c r="Q37" i="2" s="1"/>
  <c r="P35" i="2"/>
  <c r="Q35" i="2" s="1"/>
  <c r="P33" i="2"/>
  <c r="Q33" i="2" s="1"/>
  <c r="P31" i="2"/>
  <c r="Q31" i="2" s="1"/>
  <c r="P29" i="2"/>
  <c r="Q29" i="2" s="1"/>
  <c r="P27" i="2"/>
  <c r="Q27" i="2" s="1"/>
  <c r="P25" i="2"/>
  <c r="Q25" i="2" s="1"/>
  <c r="P23" i="2"/>
  <c r="P21" i="2"/>
  <c r="P19" i="2"/>
  <c r="P17" i="2"/>
  <c r="C54" i="2"/>
  <c r="H91" i="1"/>
  <c r="C53" i="2"/>
  <c r="L49" i="2"/>
  <c r="J39" i="2"/>
  <c r="K39" i="2" s="1"/>
  <c r="J37" i="2"/>
  <c r="K37" i="2" s="1"/>
  <c r="J35" i="2"/>
  <c r="K35" i="2" s="1"/>
  <c r="J33" i="2"/>
  <c r="K33" i="2" s="1"/>
  <c r="J31" i="2"/>
  <c r="K31" i="2" s="1"/>
  <c r="J29" i="2"/>
  <c r="K29" i="2" s="1"/>
  <c r="J27" i="2"/>
  <c r="J25" i="2"/>
  <c r="J23" i="2"/>
  <c r="J21" i="2"/>
  <c r="J19" i="2"/>
  <c r="J17" i="2"/>
  <c r="H89" i="1"/>
  <c r="D48" i="2"/>
  <c r="N48" i="2"/>
  <c r="M17" i="2"/>
  <c r="C57" i="2" l="1"/>
  <c r="C56" i="2"/>
  <c r="B17" i="2"/>
  <c r="Q17" i="2" l="1"/>
  <c r="K17" i="2"/>
  <c r="D67" i="2"/>
  <c r="D65" i="2"/>
  <c r="C48" i="2"/>
  <c r="D49" i="2"/>
  <c r="C49" i="2"/>
  <c r="N49" i="2"/>
  <c r="C17" i="2"/>
  <c r="E17" i="2" s="1"/>
  <c r="N17" i="2" s="1"/>
  <c r="B19" i="2"/>
  <c r="K19" i="2" s="1"/>
  <c r="C19" i="2"/>
  <c r="B21" i="2"/>
  <c r="K21" i="2" s="1"/>
  <c r="C21" i="2"/>
  <c r="B23" i="2"/>
  <c r="C23" i="2"/>
  <c r="B25" i="2"/>
  <c r="C25" i="2"/>
  <c r="B27" i="2"/>
  <c r="C27" i="2"/>
  <c r="B29" i="2"/>
  <c r="C29" i="2"/>
  <c r="B31" i="2"/>
  <c r="C31" i="2"/>
  <c r="B33" i="2"/>
  <c r="C33" i="2"/>
  <c r="B35" i="2"/>
  <c r="C35" i="2"/>
  <c r="B37" i="2"/>
  <c r="C37" i="2"/>
  <c r="B39" i="2"/>
  <c r="C39" i="2"/>
  <c r="D39" i="2"/>
  <c r="D37" i="2"/>
  <c r="D35" i="2"/>
  <c r="D33" i="2"/>
  <c r="D31" i="2"/>
  <c r="D29" i="2"/>
  <c r="D27" i="2"/>
  <c r="D25" i="2"/>
  <c r="D23" i="2"/>
  <c r="D21" i="2"/>
  <c r="D19" i="2"/>
  <c r="D17" i="2"/>
  <c r="D69" i="2" l="1"/>
  <c r="Q23" i="2"/>
  <c r="F17" i="2"/>
  <c r="R49" i="1" s="1"/>
  <c r="H17" i="2"/>
  <c r="E31" i="2"/>
  <c r="E23" i="2"/>
  <c r="E37" i="2"/>
  <c r="E33" i="2"/>
  <c r="E29" i="2"/>
  <c r="K25" i="2"/>
  <c r="E25" i="2"/>
  <c r="Q21" i="2"/>
  <c r="E21" i="2"/>
  <c r="E39" i="2"/>
  <c r="E35" i="2"/>
  <c r="K27" i="2"/>
  <c r="E27" i="2"/>
  <c r="Q19" i="2"/>
  <c r="E19" i="2"/>
  <c r="N19" i="2" s="1"/>
  <c r="K23" i="2"/>
  <c r="N51" i="2"/>
  <c r="E48" i="2"/>
  <c r="G48" i="2" s="1"/>
  <c r="E49" i="2"/>
  <c r="G49" i="2" s="1"/>
  <c r="A82" i="1" s="1"/>
  <c r="D71" i="2"/>
  <c r="D73" i="2" s="1"/>
  <c r="O25" i="2" l="1"/>
  <c r="N25" i="2"/>
  <c r="O37" i="2"/>
  <c r="N37" i="2"/>
  <c r="O27" i="2"/>
  <c r="N27" i="2"/>
  <c r="O35" i="2"/>
  <c r="N35" i="2"/>
  <c r="O39" i="2"/>
  <c r="N39" i="2"/>
  <c r="O31" i="2"/>
  <c r="N31" i="2"/>
  <c r="O29" i="2"/>
  <c r="N29" i="2"/>
  <c r="O23" i="2"/>
  <c r="N23" i="2"/>
  <c r="O21" i="2"/>
  <c r="N21" i="2"/>
  <c r="O33" i="2"/>
  <c r="N33" i="2"/>
  <c r="O19" i="2"/>
  <c r="O17" i="2"/>
  <c r="F35" i="2"/>
  <c r="R67" i="1" s="1"/>
  <c r="H35" i="2"/>
  <c r="F25" i="2"/>
  <c r="R57" i="1" s="1"/>
  <c r="H25" i="2"/>
  <c r="F37" i="2"/>
  <c r="R69" i="1" s="1"/>
  <c r="H37" i="2"/>
  <c r="F27" i="2"/>
  <c r="R59" i="1" s="1"/>
  <c r="H27" i="2"/>
  <c r="F29" i="2"/>
  <c r="R61" i="1" s="1"/>
  <c r="H29" i="2"/>
  <c r="F31" i="2"/>
  <c r="R63" i="1" s="1"/>
  <c r="H31" i="2"/>
  <c r="F39" i="2"/>
  <c r="R71" i="1" s="1"/>
  <c r="H39" i="2"/>
  <c r="F33" i="2"/>
  <c r="R65" i="1" s="1"/>
  <c r="H33" i="2"/>
  <c r="F23" i="2"/>
  <c r="R55" i="1" s="1"/>
  <c r="H23" i="2"/>
  <c r="I23" i="2" s="1"/>
  <c r="L23" i="2" s="1"/>
  <c r="F21" i="2"/>
  <c r="R53" i="1" s="1"/>
  <c r="H21" i="2"/>
  <c r="I21" i="2" s="1"/>
  <c r="L21" i="2" s="1"/>
  <c r="F19" i="2"/>
  <c r="R51" i="1" s="1"/>
  <c r="H19" i="2"/>
  <c r="I19" i="2" s="1"/>
  <c r="K42" i="2"/>
  <c r="Q42" i="2"/>
  <c r="I29" i="2"/>
  <c r="S29" i="2" s="1"/>
  <c r="I33" i="2"/>
  <c r="L33" i="2" s="1"/>
  <c r="I37" i="2"/>
  <c r="R37" i="2" s="1"/>
  <c r="T37" i="2" s="1"/>
  <c r="L35" i="2"/>
  <c r="I35" i="2"/>
  <c r="G51" i="2"/>
  <c r="A80" i="1" s="1"/>
  <c r="I17" i="2"/>
  <c r="I27" i="2"/>
  <c r="L27" i="2" s="1"/>
  <c r="I25" i="2"/>
  <c r="L25" i="2" s="1"/>
  <c r="I39" i="2"/>
  <c r="L39" i="2"/>
  <c r="L31" i="2"/>
  <c r="I31" i="2"/>
  <c r="H42" i="2" l="1"/>
  <c r="L89" i="1" s="1"/>
  <c r="D56" i="2" s="1"/>
  <c r="R89" i="1" s="1"/>
  <c r="S19" i="2"/>
  <c r="R29" i="2"/>
  <c r="T29" i="2" s="1"/>
  <c r="U29" i="2" s="1"/>
  <c r="S37" i="2"/>
  <c r="U37" i="2" s="1"/>
  <c r="L29" i="2"/>
  <c r="L37" i="2"/>
  <c r="S33" i="2"/>
  <c r="R33" i="2"/>
  <c r="T33" i="2" s="1"/>
  <c r="R23" i="2"/>
  <c r="T23" i="2" s="1"/>
  <c r="S21" i="2"/>
  <c r="R25" i="2"/>
  <c r="T25" i="2" s="1"/>
  <c r="S25" i="2"/>
  <c r="S23" i="2"/>
  <c r="R21" i="2"/>
  <c r="T21" i="2" s="1"/>
  <c r="L19" i="2"/>
  <c r="R19" i="2"/>
  <c r="T19" i="2" s="1"/>
  <c r="U19" i="2" s="1"/>
  <c r="R17" i="2"/>
  <c r="T17" i="2" s="1"/>
  <c r="S17" i="2"/>
  <c r="L17" i="2"/>
  <c r="U23" i="2" l="1"/>
  <c r="U25" i="2"/>
  <c r="U33" i="2"/>
  <c r="U17" i="2"/>
  <c r="U21" i="2"/>
  <c r="S39" i="2"/>
  <c r="R39" i="2"/>
  <c r="T39" i="2" s="1"/>
  <c r="R35" i="2"/>
  <c r="T35" i="2" s="1"/>
  <c r="S35" i="2"/>
  <c r="S31" i="2"/>
  <c r="R31" i="2"/>
  <c r="T31" i="2" s="1"/>
  <c r="S27" i="2"/>
  <c r="R27" i="2"/>
  <c r="T27" i="2" s="1"/>
  <c r="U27" i="2" l="1"/>
  <c r="U31" i="2"/>
  <c r="U39" i="2"/>
  <c r="U35" i="2"/>
  <c r="N42" i="2"/>
  <c r="L91" i="1" s="1"/>
  <c r="D57" i="2" s="1"/>
  <c r="R91" i="1" s="1"/>
  <c r="R94" i="1" s="1"/>
</calcChain>
</file>

<file path=xl/sharedStrings.xml><?xml version="1.0" encoding="utf-8"?>
<sst xmlns="http://schemas.openxmlformats.org/spreadsheetml/2006/main" count="121" uniqueCount="107">
  <si>
    <t xml:space="preserve">Flächen-Nr. </t>
  </si>
  <si>
    <t>Bezeichnung</t>
  </si>
  <si>
    <t>Art der Befestigung</t>
  </si>
  <si>
    <t>Art der Entwässerung</t>
  </si>
  <si>
    <t>Dachflächen</t>
  </si>
  <si>
    <t>Befestigte Flächen</t>
  </si>
  <si>
    <t>Sofern das Niederschlagswasser nicht in den Kanal oder über die Straße entwässert:</t>
  </si>
  <si>
    <t>Das Niederschlagswasser wird eingeleitet in</t>
  </si>
  <si>
    <t>Gründach</t>
  </si>
  <si>
    <t>Versickerung auf dem Grundstück</t>
  </si>
  <si>
    <t>Zisterne</t>
  </si>
  <si>
    <t>Mit Notüberlauf oder Drosseleinrichtung in Kanal</t>
  </si>
  <si>
    <t>ohne Notüberlauf in Kanal</t>
  </si>
  <si>
    <t>Ohne Notüberlauf in Kanal</t>
  </si>
  <si>
    <t>Faktor</t>
  </si>
  <si>
    <t>Die Richtigkeit und Vollständigkeit der Angaben wird bestätigt.</t>
  </si>
  <si>
    <r>
      <t>Fläche (m</t>
    </r>
    <r>
      <rPr>
        <sz val="11"/>
        <color indexed="8"/>
        <rFont val="Vrinda"/>
        <family val="2"/>
      </rPr>
      <t>²</t>
    </r>
    <r>
      <rPr>
        <sz val="11"/>
        <color indexed="8"/>
        <rFont val="Arial"/>
        <family val="2"/>
      </rPr>
      <t>)</t>
    </r>
  </si>
  <si>
    <t>Mit Notüberlauf oder Drosseleinrichtung  in Kanal</t>
  </si>
  <si>
    <t>Sickermulde, Rigolenver-sickerung oder Sickerschacht</t>
  </si>
  <si>
    <t xml:space="preserve">Brauchwasser (für Haushalt, Betrieb)  </t>
  </si>
  <si>
    <t xml:space="preserve">Gartenbewässerung         </t>
  </si>
  <si>
    <t>m³</t>
  </si>
  <si>
    <t xml:space="preserve">Speichervolumen Zisterne: </t>
  </si>
  <si>
    <t>Fläche netto</t>
  </si>
  <si>
    <t>Fläche aus Versickerungsanlage brutto</t>
  </si>
  <si>
    <r>
      <t>Fläche aus Versickerungsanlage</t>
    </r>
    <r>
      <rPr>
        <b/>
        <sz val="11"/>
        <color indexed="8"/>
        <rFont val="Arial"/>
        <family val="2"/>
      </rPr>
      <t xml:space="preserve"> netto</t>
    </r>
  </si>
  <si>
    <t>Fläche aus Zisterne brutto</t>
  </si>
  <si>
    <t>Geb-relevante Fläche</t>
  </si>
  <si>
    <t>Summe 1</t>
  </si>
  <si>
    <t>Versickerungsanlage</t>
  </si>
  <si>
    <t>Summe ´2</t>
  </si>
  <si>
    <r>
      <t xml:space="preserve">Fläche aus Zisterne </t>
    </r>
    <r>
      <rPr>
        <b/>
        <sz val="11"/>
        <color indexed="8"/>
        <rFont val="Arial"/>
        <family val="2"/>
      </rPr>
      <t>netto</t>
    </r>
  </si>
  <si>
    <t>Standarddach</t>
  </si>
  <si>
    <r>
      <t>Bemerkungen</t>
    </r>
    <r>
      <rPr>
        <sz val="11"/>
        <color indexed="8"/>
        <rFont val="Arial"/>
        <family val="2"/>
      </rPr>
      <t>:</t>
    </r>
  </si>
  <si>
    <t xml:space="preserve">Wie wird das gesammelte Niederschlagswasser genutzt?            </t>
  </si>
  <si>
    <t>Adresse</t>
  </si>
  <si>
    <t>Stadtteil</t>
  </si>
  <si>
    <t>Flurstück</t>
  </si>
  <si>
    <t xml:space="preserve">Ort/Datum                       </t>
  </si>
  <si>
    <t xml:space="preserve"> Unterschrift (Eigentümer oder Bevollmächtigter)</t>
  </si>
  <si>
    <t>Sickeranlage</t>
  </si>
  <si>
    <t>Nutzung</t>
  </si>
  <si>
    <t>Anlage?</t>
  </si>
  <si>
    <t>Größe Versickerung</t>
  </si>
  <si>
    <t>Größe Zisterne</t>
  </si>
  <si>
    <t>Größenangabe</t>
  </si>
  <si>
    <t>Hinweis: Vorsätzlich falsche Angaben können als Ordnungswidrigkeit verfolgt werden. Die Stadt behält sich das Recht vor, Ihre Angaben zu überprüfen. Bitte beachten Sie, dass Vorteile aufgrund falscher Angaben sich zulasten der anderen Gebührenzahler auswirken.</t>
  </si>
  <si>
    <t>Datum des Anschlusses an die Abwasserbeseitigung:</t>
  </si>
  <si>
    <t>Gebührenrechner</t>
  </si>
  <si>
    <t>Liegt Zisterne vor?</t>
  </si>
  <si>
    <t>Zisternenzähler ?</t>
  </si>
  <si>
    <t>Gebühr Zisternenzähler</t>
  </si>
  <si>
    <t>Gebühr Personenpauschale</t>
  </si>
  <si>
    <t>Summe Gebühren</t>
  </si>
  <si>
    <t>E-Mail:</t>
  </si>
  <si>
    <t>Grundstück:</t>
  </si>
  <si>
    <t>Grundstückseigentümer/in:</t>
  </si>
  <si>
    <t>Name:</t>
  </si>
  <si>
    <t>PLZ/Ort</t>
  </si>
  <si>
    <t>Telefon:</t>
  </si>
  <si>
    <t>Straße:</t>
  </si>
  <si>
    <t>Art der Veränderung</t>
  </si>
  <si>
    <t>Neuerrichtung - Flächenzugang</t>
  </si>
  <si>
    <r>
      <t>Gebührenrelevante Fläche (m</t>
    </r>
    <r>
      <rPr>
        <b/>
        <sz val="10"/>
        <color indexed="8"/>
        <rFont val="Vrinda"/>
        <family val="2"/>
      </rPr>
      <t>²</t>
    </r>
    <r>
      <rPr>
        <b/>
        <sz val="10"/>
        <color indexed="8"/>
        <rFont val="Arial"/>
        <family val="2"/>
      </rPr>
      <t>)</t>
    </r>
  </si>
  <si>
    <t>Anlage</t>
  </si>
  <si>
    <t>Gutschrift</t>
  </si>
  <si>
    <t>Speichervolumen</t>
  </si>
  <si>
    <t>-</t>
  </si>
  <si>
    <t>Größe der angeschlossenen Fläche in m²</t>
  </si>
  <si>
    <t>Größe Versickerungsanlage</t>
  </si>
  <si>
    <t>Gutschrift Versickerungsanlage</t>
  </si>
  <si>
    <t>Gutschrift Zisterne</t>
  </si>
  <si>
    <t>Nutzung Zisternenwasser</t>
  </si>
  <si>
    <t>Hinweis:</t>
  </si>
  <si>
    <r>
      <t xml:space="preserve">Erhebungs-/Änderungsbogen 
</t>
    </r>
    <r>
      <rPr>
        <b/>
        <sz val="12"/>
        <color indexed="8"/>
        <rFont val="Arial"/>
        <family val="2"/>
      </rPr>
      <t>zur Ermittlung der bebauten/befestigten Grundstücksflächen
für die Festsetzung der Niederschlagswassergebühr</t>
    </r>
  </si>
  <si>
    <t>Kunden-Nr.:</t>
  </si>
  <si>
    <t>Versickerung auf dem Grundstück - Versickerungsanlagen ohne Notüberlauf</t>
  </si>
  <si>
    <t>Bitte unterschreiben und mit einem Lageplan und ggf. Lichtbildern zurücksenden</t>
  </si>
  <si>
    <t>Auswahlfelder</t>
  </si>
  <si>
    <t>Dach</t>
  </si>
  <si>
    <t>Garage</t>
  </si>
  <si>
    <t>Einfahrt</t>
  </si>
  <si>
    <t>Hof</t>
  </si>
  <si>
    <t>Balkon</t>
  </si>
  <si>
    <t>Weg</t>
  </si>
  <si>
    <t>Sonstiges</t>
  </si>
  <si>
    <t>Terrasse</t>
  </si>
  <si>
    <t>Datum der Änderung der angeschlossenen Flächen:</t>
  </si>
  <si>
    <t>Sie sind nach § 46 Abs. 3 der Abwassersatzung verpflichtet, binnen eines Monats nach dem tatsächlichen Anschluss des Grundstücks an die öffentlichen Abwasseranlagen, die Lage und Größe der Grundstücksflächen und der Zisternen sowie von Sickermulden, Mulden-Rigolensystemen oder einer anderen vergleichbaren Anlage (Entlastungssonderbauwerke), von denen Niederschlagswasser den öffentlichen Abwasseranlagen zugeführt wird (§ 40a Abs. 1 bis Abs. 4) der Stadt in prüffähiger Form mitzuteilen. Unbeschadet amtlicher Nachprüfung wird aus dieser Mitteilung die Berechnungsfläche ermittelt. Kommt der Gebührenschuldner seinen Mitteilungspflichten nicht fristgerecht nach, werden die Berechnungsgrundlagen für die Niederschlagswassergebühr von der Stadt geschätzt.</t>
  </si>
  <si>
    <t>Stilllegung - Flächenabgang</t>
  </si>
  <si>
    <t>Speichervolumen Versickerungsanlage                
(Sickermulde, Rigolenversickerung, Sickerschacht):</t>
  </si>
  <si>
    <t>Versickerung auf Grundstück ?</t>
  </si>
  <si>
    <t>Summe nach Zisterne</t>
  </si>
  <si>
    <t>Stilllegung ? / Endsumme</t>
  </si>
  <si>
    <t>74343 Sachsenheim</t>
  </si>
  <si>
    <t>Telefon/Fax:</t>
  </si>
  <si>
    <t>Summe der Versiegelungsflächen (gerundet)</t>
  </si>
  <si>
    <r>
      <t>Vollständig versiegelt</t>
    </r>
    <r>
      <rPr>
        <sz val="11"/>
        <color indexed="8"/>
        <rFont val="Arial"/>
        <family val="2"/>
      </rPr>
      <t xml:space="preserve"> (z.B. Asphalt, Beton, Bitumen, fugenlose Platten)</t>
    </r>
  </si>
  <si>
    <r>
      <t>Stark versiegelt</t>
    </r>
    <r>
      <rPr>
        <sz val="11"/>
        <color indexed="8"/>
        <rFont val="Arial"/>
        <family val="2"/>
      </rPr>
      <t xml:space="preserve"> (z.B. Pflaster, Platten, Verbundsteine)</t>
    </r>
  </si>
  <si>
    <r>
      <t>Wenig versiegelt</t>
    </r>
    <r>
      <rPr>
        <sz val="11"/>
        <color indexed="8"/>
        <rFont val="Arial"/>
        <family val="2"/>
      </rPr>
      <t xml:space="preserve"> (z.B. Kies, Schotter, Schotterrasen, Rasengittersteine)</t>
    </r>
  </si>
  <si>
    <t>Niederschlagswassergebühr</t>
  </si>
  <si>
    <t>07147/28-151/-153</t>
  </si>
  <si>
    <t>s.brose@sachsenheim.de</t>
  </si>
  <si>
    <t xml:space="preserve">Stadt Sachsenheim </t>
  </si>
  <si>
    <t>Team Stadtentwicklung und Bauen</t>
  </si>
  <si>
    <t>Fr. Sylvia Brose</t>
  </si>
  <si>
    <t>Äußerer Schloßhof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</si>
</sst>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Calibri"/>
      <family val="2"/>
      <scheme val="minor"/>
    </font>
    <font>
      <sz val="11"/>
      <color indexed="8"/>
      <name val="Arial"/>
      <family val="2"/>
    </font>
    <font>
      <sz val="12"/>
      <color indexed="8"/>
      <name val="Arial"/>
      <family val="2"/>
    </font>
    <font>
      <u/>
      <sz val="12"/>
      <color indexed="8"/>
      <name val="Arial"/>
      <family val="2"/>
    </font>
    <font>
      <sz val="10"/>
      <color indexed="8"/>
      <name val="Arial"/>
      <family val="2"/>
    </font>
    <font>
      <i/>
      <sz val="10"/>
      <color indexed="8"/>
      <name val="Arial"/>
      <family val="2"/>
    </font>
    <font>
      <sz val="10"/>
      <color indexed="8"/>
      <name val="Times New Roman"/>
      <family val="1"/>
    </font>
    <font>
      <b/>
      <sz val="8"/>
      <color indexed="8"/>
      <name val="Arial"/>
      <family val="2"/>
    </font>
    <font>
      <b/>
      <sz val="10"/>
      <color indexed="8"/>
      <name val="Arial"/>
      <family val="2"/>
    </font>
    <font>
      <sz val="12"/>
      <color indexed="9"/>
      <name val="Arial"/>
      <family val="2"/>
    </font>
    <font>
      <sz val="13"/>
      <color indexed="8"/>
      <name val="Arial"/>
      <family val="2"/>
    </font>
    <font>
      <sz val="8"/>
      <color indexed="55"/>
      <name val="Arial"/>
      <family val="2"/>
    </font>
    <font>
      <sz val="10"/>
      <color indexed="55"/>
      <name val="Arial"/>
      <family val="2"/>
    </font>
    <font>
      <sz val="8"/>
      <color indexed="8"/>
      <name val="Arial"/>
      <family val="2"/>
    </font>
    <font>
      <sz val="11"/>
      <color indexed="8"/>
      <name val="Calibri"/>
      <family val="2"/>
    </font>
    <font>
      <sz val="11"/>
      <color indexed="8"/>
      <name val="Vrinda"/>
      <family val="2"/>
    </font>
    <font>
      <b/>
      <sz val="11"/>
      <color indexed="8"/>
      <name val="Arial"/>
      <family val="2"/>
    </font>
    <font>
      <sz val="10"/>
      <color indexed="9"/>
      <name val="Times New Roman"/>
      <family val="1"/>
    </font>
    <font>
      <b/>
      <sz val="11"/>
      <color indexed="8"/>
      <name val="Calibri"/>
      <family val="2"/>
    </font>
    <font>
      <sz val="11"/>
      <color indexed="9"/>
      <name val="Calibri"/>
      <family val="2"/>
    </font>
    <font>
      <sz val="11"/>
      <color indexed="9"/>
      <name val="Arial"/>
      <family val="2"/>
    </font>
    <font>
      <b/>
      <sz val="16"/>
      <color indexed="8"/>
      <name val="Arial"/>
      <family val="2"/>
    </font>
    <font>
      <sz val="11"/>
      <color indexed="8"/>
      <name val="Calibri"/>
      <family val="2"/>
    </font>
    <font>
      <sz val="30"/>
      <color indexed="8"/>
      <name val="Arial"/>
      <family val="2"/>
    </font>
    <font>
      <sz val="30"/>
      <color indexed="8"/>
      <name val="Calibri"/>
      <family val="2"/>
    </font>
    <font>
      <b/>
      <sz val="12"/>
      <color indexed="8"/>
      <name val="Arial"/>
      <family val="2"/>
    </font>
    <font>
      <sz val="11"/>
      <color theme="1"/>
      <name val="Arial"/>
      <family val="2"/>
    </font>
    <font>
      <b/>
      <sz val="11"/>
      <color theme="1"/>
      <name val="Arial"/>
      <family val="2"/>
    </font>
    <font>
      <sz val="10"/>
      <color indexed="8"/>
      <name val="Calibri"/>
      <family val="2"/>
    </font>
    <font>
      <sz val="10"/>
      <color theme="1"/>
      <name val="Calibri"/>
      <family val="2"/>
      <scheme val="minor"/>
    </font>
    <font>
      <b/>
      <sz val="10"/>
      <color indexed="8"/>
      <name val="Vrinda"/>
      <family val="2"/>
    </font>
    <font>
      <sz val="11"/>
      <name val="Arial"/>
      <family val="2"/>
    </font>
    <font>
      <sz val="11"/>
      <color theme="0"/>
      <name val="Arial"/>
      <family val="2"/>
    </font>
    <font>
      <sz val="11"/>
      <color theme="0"/>
      <name val="Calibri"/>
      <family val="2"/>
    </font>
    <font>
      <b/>
      <sz val="10"/>
      <color theme="1"/>
      <name val="Calibri"/>
      <family val="2"/>
      <scheme val="minor"/>
    </font>
    <font>
      <u/>
      <sz val="11"/>
      <color theme="1"/>
      <name val="Arial"/>
      <family val="2"/>
    </font>
    <font>
      <sz val="10"/>
      <color theme="0"/>
      <name val="Arial"/>
      <family val="2"/>
    </font>
    <font>
      <sz val="10"/>
      <name val="Times New Roman"/>
      <family val="1"/>
    </font>
    <font>
      <b/>
      <sz val="11"/>
      <color rgb="FFFF0000"/>
      <name val="Arial"/>
      <family val="2"/>
    </font>
    <font>
      <b/>
      <sz val="11"/>
      <color rgb="FFFF0000"/>
      <name val="Calibri"/>
      <family val="2"/>
      <scheme val="minor"/>
    </font>
    <font>
      <sz val="11"/>
      <color indexed="8"/>
      <name val="Times New Roman"/>
      <family val="1"/>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14996795556505021"/>
        <bgColor indexed="64"/>
      </patternFill>
    </fill>
    <fill>
      <patternFill patternType="solid">
        <fgColor theme="0"/>
        <bgColor indexed="64"/>
      </patternFill>
    </fill>
  </fills>
  <borders count="39">
    <border>
      <left/>
      <right/>
      <top/>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right/>
      <top/>
      <bottom style="medium">
        <color indexed="64"/>
      </bottom>
      <diagonal/>
    </border>
    <border>
      <left style="thick">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s>
  <cellStyleXfs count="1">
    <xf numFmtId="0" fontId="0" fillId="0" borderId="0"/>
  </cellStyleXfs>
  <cellXfs count="322">
    <xf numFmtId="0" fontId="0" fillId="0" borderId="0" xfId="0"/>
    <xf numFmtId="0" fontId="1" fillId="0" borderId="0" xfId="0" applyFont="1"/>
    <xf numFmtId="0" fontId="4" fillId="0" borderId="0" xfId="0" applyFont="1"/>
    <xf numFmtId="0" fontId="5" fillId="0" borderId="0" xfId="0" applyFont="1"/>
    <xf numFmtId="0" fontId="6" fillId="0" borderId="0" xfId="0" applyFont="1" applyAlignment="1">
      <alignmen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4" fillId="0" borderId="2" xfId="0" applyFont="1" applyBorder="1" applyAlignment="1">
      <alignment horizontal="center" textRotation="180" wrapText="1"/>
    </xf>
    <xf numFmtId="0" fontId="4" fillId="0" borderId="3" xfId="0" applyFont="1" applyBorder="1" applyAlignment="1">
      <alignment horizontal="center" textRotation="180" wrapText="1"/>
    </xf>
    <xf numFmtId="0" fontId="4" fillId="2" borderId="4" xfId="0" applyFont="1" applyFill="1" applyBorder="1" applyAlignment="1">
      <alignment horizontal="center" wrapText="1"/>
    </xf>
    <xf numFmtId="0" fontId="11" fillId="0" borderId="1" xfId="0" applyFont="1" applyBorder="1" applyAlignment="1">
      <alignment horizontal="center" wrapText="1"/>
    </xf>
    <xf numFmtId="0" fontId="4" fillId="0" borderId="3" xfId="0" applyFont="1" applyBorder="1" applyAlignment="1">
      <alignment horizontal="center" wrapText="1"/>
    </xf>
    <xf numFmtId="0" fontId="12" fillId="0" borderId="4"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13" fillId="0" borderId="0" xfId="0" applyFont="1" applyAlignment="1">
      <alignment horizontal="justify"/>
    </xf>
    <xf numFmtId="0" fontId="3" fillId="0" borderId="0" xfId="0" applyFont="1"/>
    <xf numFmtId="0" fontId="7" fillId="0" borderId="3" xfId="0" applyFont="1" applyBorder="1" applyAlignment="1">
      <alignment horizontal="center" wrapText="1"/>
    </xf>
    <xf numFmtId="2" fontId="4" fillId="0" borderId="1" xfId="0" applyNumberFormat="1" applyFont="1" applyBorder="1" applyAlignment="1">
      <alignment horizontal="center" wrapText="1"/>
    </xf>
    <xf numFmtId="2" fontId="4" fillId="0" borderId="4" xfId="0" applyNumberFormat="1" applyFont="1" applyBorder="1" applyAlignment="1">
      <alignment horizontal="center" wrapText="1"/>
    </xf>
    <xf numFmtId="0" fontId="17" fillId="0" borderId="0" xfId="0" applyFont="1" applyAlignment="1">
      <alignment wrapText="1"/>
    </xf>
    <xf numFmtId="0" fontId="16" fillId="0" borderId="0" xfId="0" applyFont="1"/>
    <xf numFmtId="0" fontId="14" fillId="0" borderId="0" xfId="0" applyFont="1"/>
    <xf numFmtId="0" fontId="4" fillId="3" borderId="4" xfId="0" applyFont="1" applyFill="1" applyBorder="1" applyAlignment="1">
      <alignment horizontal="center" wrapText="1"/>
    </xf>
    <xf numFmtId="0" fontId="4" fillId="3" borderId="5" xfId="0" applyFont="1" applyFill="1" applyBorder="1" applyAlignment="1">
      <alignment horizontal="center" wrapText="1"/>
    </xf>
    <xf numFmtId="0" fontId="4" fillId="3" borderId="6" xfId="0" applyFont="1" applyFill="1" applyBorder="1" applyAlignment="1">
      <alignment horizontal="center" wrapText="1"/>
    </xf>
    <xf numFmtId="0" fontId="0" fillId="0" borderId="0" xfId="0" applyAlignment="1"/>
    <xf numFmtId="2" fontId="0" fillId="0" borderId="0" xfId="0" applyNumberFormat="1"/>
    <xf numFmtId="2" fontId="4" fillId="3" borderId="4" xfId="0" applyNumberFormat="1" applyFont="1" applyFill="1" applyBorder="1" applyAlignment="1">
      <alignment horizontal="center" wrapText="1"/>
    </xf>
    <xf numFmtId="2" fontId="1" fillId="0" borderId="0" xfId="0" applyNumberFormat="1" applyFont="1"/>
    <xf numFmtId="0" fontId="18" fillId="0" borderId="0" xfId="0" applyFont="1"/>
    <xf numFmtId="0" fontId="8" fillId="3" borderId="6" xfId="0" applyFont="1" applyFill="1" applyBorder="1" applyAlignment="1">
      <alignment horizontal="center" wrapText="1"/>
    </xf>
    <xf numFmtId="0" fontId="8" fillId="0" borderId="6" xfId="0" applyFont="1" applyBorder="1" applyAlignment="1">
      <alignment horizontal="center" wrapText="1"/>
    </xf>
    <xf numFmtId="0" fontId="8" fillId="0" borderId="1" xfId="0" applyFont="1" applyBorder="1" applyAlignment="1">
      <alignment horizontal="center" wrapText="1"/>
    </xf>
    <xf numFmtId="0" fontId="11" fillId="0" borderId="7"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2" borderId="10" xfId="0" applyFont="1" applyFill="1" applyBorder="1" applyAlignment="1">
      <alignment horizontal="center" wrapText="1"/>
    </xf>
    <xf numFmtId="164" fontId="21" fillId="3" borderId="10" xfId="0" applyNumberFormat="1" applyFont="1" applyFill="1" applyBorder="1" applyAlignment="1" applyProtection="1">
      <alignment horizontal="center"/>
      <protection locked="0"/>
    </xf>
    <xf numFmtId="0" fontId="4" fillId="3" borderId="5" xfId="0" applyFont="1" applyFill="1" applyBorder="1" applyAlignment="1" applyProtection="1">
      <alignment horizontal="center" wrapText="1"/>
      <protection locked="0"/>
    </xf>
    <xf numFmtId="0" fontId="4" fillId="3" borderId="6" xfId="0" applyFont="1" applyFill="1" applyBorder="1" applyAlignment="1" applyProtection="1">
      <alignment horizontal="center" wrapText="1"/>
      <protection locked="0"/>
    </xf>
    <xf numFmtId="0" fontId="4" fillId="3" borderId="10" xfId="0" applyFont="1" applyFill="1" applyBorder="1" applyAlignment="1" applyProtection="1">
      <alignment horizontal="center" wrapText="1"/>
      <protection locked="0"/>
    </xf>
    <xf numFmtId="0" fontId="4" fillId="3" borderId="11" xfId="0" applyFont="1" applyFill="1" applyBorder="1" applyAlignment="1" applyProtection="1">
      <alignment horizontal="center" wrapText="1"/>
      <protection locked="0"/>
    </xf>
    <xf numFmtId="0" fontId="4" fillId="3" borderId="12" xfId="0" applyFont="1" applyFill="1" applyBorder="1" applyAlignment="1" applyProtection="1">
      <alignment horizontal="center" wrapText="1"/>
      <protection locked="0"/>
    </xf>
    <xf numFmtId="0" fontId="16" fillId="0" borderId="0" xfId="0" applyFont="1" applyProtection="1"/>
    <xf numFmtId="0" fontId="9" fillId="2" borderId="5" xfId="0" applyFont="1" applyFill="1" applyBorder="1" applyAlignment="1" applyProtection="1">
      <alignment wrapText="1"/>
    </xf>
    <xf numFmtId="0" fontId="2" fillId="2" borderId="5" xfId="0" applyFont="1" applyFill="1" applyBorder="1" applyAlignment="1" applyProtection="1">
      <alignment wrapText="1"/>
    </xf>
    <xf numFmtId="0" fontId="10" fillId="2" borderId="5" xfId="0" applyFont="1" applyFill="1" applyBorder="1" applyAlignment="1" applyProtection="1">
      <alignment wrapText="1"/>
    </xf>
    <xf numFmtId="0" fontId="4" fillId="2" borderId="5" xfId="0" applyFont="1" applyFill="1" applyBorder="1" applyAlignment="1" applyProtection="1">
      <alignment wrapText="1"/>
    </xf>
    <xf numFmtId="0" fontId="4" fillId="2" borderId="6" xfId="0" applyFont="1" applyFill="1" applyBorder="1" applyAlignment="1" applyProtection="1">
      <alignment wrapText="1"/>
    </xf>
    <xf numFmtId="0" fontId="9" fillId="2" borderId="12" xfId="0" applyFont="1" applyFill="1" applyBorder="1" applyAlignment="1" applyProtection="1">
      <alignment wrapText="1"/>
    </xf>
    <xf numFmtId="0" fontId="2" fillId="2" borderId="12" xfId="0" applyFont="1" applyFill="1" applyBorder="1" applyAlignment="1" applyProtection="1">
      <alignment wrapText="1"/>
    </xf>
    <xf numFmtId="0" fontId="10" fillId="2" borderId="12" xfId="0" applyFont="1" applyFill="1" applyBorder="1" applyAlignment="1" applyProtection="1">
      <alignment wrapText="1"/>
    </xf>
    <xf numFmtId="0" fontId="4" fillId="2" borderId="12" xfId="0" applyFont="1" applyFill="1" applyBorder="1" applyAlignment="1" applyProtection="1">
      <alignment wrapText="1"/>
    </xf>
    <xf numFmtId="0" fontId="4" fillId="2" borderId="11" xfId="0" applyFont="1" applyFill="1" applyBorder="1" applyAlignment="1" applyProtection="1">
      <alignment wrapText="1"/>
    </xf>
    <xf numFmtId="1" fontId="0" fillId="0" borderId="0" xfId="0" applyNumberFormat="1"/>
    <xf numFmtId="0" fontId="0" fillId="0" borderId="0" xfId="0" applyNumberFormat="1"/>
    <xf numFmtId="0" fontId="1" fillId="0" borderId="0" xfId="0" applyFont="1" applyAlignment="1">
      <alignment horizontal="left"/>
    </xf>
    <xf numFmtId="0" fontId="1" fillId="3" borderId="10" xfId="0" applyFont="1" applyFill="1" applyBorder="1" applyProtection="1">
      <protection locked="0"/>
    </xf>
    <xf numFmtId="0" fontId="0" fillId="0" borderId="0" xfId="0"/>
    <xf numFmtId="0" fontId="1" fillId="0" borderId="18" xfId="0" applyFont="1" applyBorder="1" applyAlignment="1">
      <alignment horizontal="center" textRotation="180" wrapText="1"/>
    </xf>
    <xf numFmtId="0" fontId="14" fillId="0" borderId="19" xfId="0" applyFont="1" applyBorder="1" applyAlignment="1">
      <alignment horizontal="center" textRotation="180" wrapText="1"/>
    </xf>
    <xf numFmtId="0" fontId="0" fillId="0" borderId="0" xfId="0" applyAlignment="1">
      <alignment horizontal="center"/>
    </xf>
    <xf numFmtId="0" fontId="6" fillId="0" borderId="0" xfId="0" applyFont="1" applyBorder="1" applyAlignment="1">
      <alignment wrapText="1"/>
    </xf>
    <xf numFmtId="0" fontId="9" fillId="2" borderId="4" xfId="0" applyFont="1" applyFill="1" applyBorder="1" applyAlignment="1" applyProtection="1">
      <alignment wrapText="1"/>
    </xf>
    <xf numFmtId="0" fontId="9" fillId="2" borderId="10" xfId="0" applyFont="1" applyFill="1" applyBorder="1" applyAlignment="1" applyProtection="1">
      <alignment wrapText="1"/>
    </xf>
    <xf numFmtId="0" fontId="1" fillId="0" borderId="21" xfId="0" applyFont="1" applyBorder="1" applyProtection="1"/>
    <xf numFmtId="0" fontId="32" fillId="0" borderId="21" xfId="0" applyFont="1" applyBorder="1" applyProtection="1"/>
    <xf numFmtId="0" fontId="20" fillId="0" borderId="21" xfId="0" applyFont="1" applyBorder="1" applyProtection="1"/>
    <xf numFmtId="0" fontId="14" fillId="0" borderId="21" xfId="0" applyFont="1" applyBorder="1" applyProtection="1"/>
    <xf numFmtId="0" fontId="33" fillId="0" borderId="21" xfId="0" applyFont="1" applyBorder="1" applyProtection="1"/>
    <xf numFmtId="0" fontId="16" fillId="0" borderId="21" xfId="0" applyFont="1" applyBorder="1" applyProtection="1"/>
    <xf numFmtId="0" fontId="1" fillId="0" borderId="16" xfId="0" applyFont="1" applyBorder="1" applyProtection="1"/>
    <xf numFmtId="0" fontId="1" fillId="0" borderId="15" xfId="0" applyFont="1" applyBorder="1" applyProtection="1"/>
    <xf numFmtId="0" fontId="1" fillId="0" borderId="0" xfId="0" applyFont="1" applyBorder="1" applyProtection="1"/>
    <xf numFmtId="0" fontId="31" fillId="0" borderId="0" xfId="0" applyFont="1" applyBorder="1" applyProtection="1"/>
    <xf numFmtId="0" fontId="20" fillId="0" borderId="0" xfId="0" applyFont="1" applyBorder="1" applyProtection="1"/>
    <xf numFmtId="0" fontId="14" fillId="0" borderId="0" xfId="0" applyFont="1" applyBorder="1" applyProtection="1"/>
    <xf numFmtId="0" fontId="16" fillId="0" borderId="0" xfId="0" applyFont="1" applyBorder="1" applyProtection="1"/>
    <xf numFmtId="0" fontId="1" fillId="0" borderId="8" xfId="0" applyFont="1" applyBorder="1" applyProtection="1"/>
    <xf numFmtId="0" fontId="19" fillId="0" borderId="0" xfId="0" applyFont="1" applyBorder="1" applyProtection="1"/>
    <xf numFmtId="0" fontId="0" fillId="0" borderId="15" xfId="0"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0" fillId="0" borderId="8" xfId="0" applyFont="1" applyBorder="1" applyAlignment="1" applyProtection="1">
      <alignment horizontal="center" vertical="top" wrapText="1"/>
    </xf>
    <xf numFmtId="0" fontId="0" fillId="0" borderId="27" xfId="0" applyFont="1" applyFill="1" applyBorder="1" applyAlignment="1" applyProtection="1">
      <alignment horizontal="center" vertical="top" wrapText="1"/>
    </xf>
    <xf numFmtId="0" fontId="0" fillId="0" borderId="24" xfId="0" applyFont="1" applyBorder="1" applyAlignment="1" applyProtection="1">
      <alignment horizontal="center" vertical="top" wrapText="1"/>
    </xf>
    <xf numFmtId="0" fontId="0" fillId="0" borderId="5" xfId="0" applyFont="1" applyBorder="1" applyAlignment="1" applyProtection="1">
      <alignment horizontal="center" vertical="top" wrapText="1"/>
    </xf>
    <xf numFmtId="0" fontId="1" fillId="0" borderId="0" xfId="0" applyFont="1" applyProtection="1"/>
    <xf numFmtId="0" fontId="20" fillId="0" borderId="0" xfId="0" applyFont="1" applyProtection="1"/>
    <xf numFmtId="0" fontId="14" fillId="0" borderId="0" xfId="0" applyFont="1" applyProtection="1"/>
    <xf numFmtId="0" fontId="0" fillId="0" borderId="0" xfId="0" applyAlignment="1" applyProtection="1"/>
    <xf numFmtId="0" fontId="24" fillId="0" borderId="0" xfId="0" applyFont="1" applyAlignment="1" applyProtection="1">
      <alignment horizontal="left" vertical="center"/>
    </xf>
    <xf numFmtId="0" fontId="0" fillId="0" borderId="0" xfId="0" applyProtection="1"/>
    <xf numFmtId="0" fontId="25" fillId="0" borderId="0" xfId="0" applyFont="1" applyAlignment="1" applyProtection="1">
      <alignment horizontal="left" vertical="center"/>
    </xf>
    <xf numFmtId="0" fontId="4" fillId="0" borderId="0" xfId="0" applyFont="1" applyAlignment="1" applyProtection="1"/>
    <xf numFmtId="0" fontId="22" fillId="0" borderId="0" xfId="0" applyFont="1" applyProtection="1"/>
    <xf numFmtId="0" fontId="16" fillId="0" borderId="0" xfId="0" applyFont="1" applyBorder="1" applyAlignment="1" applyProtection="1">
      <alignment horizontal="left"/>
    </xf>
    <xf numFmtId="0" fontId="0" fillId="0" borderId="0" xfId="0" applyFill="1" applyBorder="1" applyAlignment="1" applyProtection="1"/>
    <xf numFmtId="0" fontId="4" fillId="0" borderId="0" xfId="0" applyFont="1" applyProtection="1"/>
    <xf numFmtId="0" fontId="27" fillId="0" borderId="0" xfId="0" applyFont="1" applyProtection="1"/>
    <xf numFmtId="0" fontId="0" fillId="0" borderId="0" xfId="0" applyFill="1" applyBorder="1" applyAlignment="1" applyProtection="1">
      <alignment horizontal="left"/>
    </xf>
    <xf numFmtId="0" fontId="0" fillId="0" borderId="0" xfId="0" applyBorder="1" applyAlignment="1" applyProtection="1">
      <alignment horizontal="left"/>
    </xf>
    <xf numFmtId="0" fontId="4" fillId="0" borderId="0" xfId="0" applyFont="1" applyBorder="1" applyProtection="1"/>
    <xf numFmtId="0" fontId="16" fillId="0" borderId="0" xfId="0" applyFont="1" applyFill="1" applyBorder="1" applyProtection="1"/>
    <xf numFmtId="0" fontId="0" fillId="0" borderId="0" xfId="0" applyBorder="1" applyAlignment="1" applyProtection="1"/>
    <xf numFmtId="0" fontId="35" fillId="0" borderId="0" xfId="0" applyFont="1" applyBorder="1" applyAlignment="1" applyProtection="1"/>
    <xf numFmtId="0" fontId="26" fillId="0" borderId="0" xfId="0" applyFont="1" applyBorder="1" applyAlignment="1" applyProtection="1"/>
    <xf numFmtId="0" fontId="26" fillId="0" borderId="0" xfId="0" applyFont="1" applyProtection="1"/>
    <xf numFmtId="0" fontId="0" fillId="0" borderId="0" xfId="0" applyAlignment="1" applyProtection="1">
      <alignment vertical="top" wrapText="1"/>
    </xf>
    <xf numFmtId="0" fontId="1" fillId="0" borderId="0" xfId="0" applyFont="1" applyProtection="1">
      <protection locked="0"/>
    </xf>
    <xf numFmtId="0" fontId="29" fillId="0" borderId="0" xfId="0" applyFont="1" applyProtection="1"/>
    <xf numFmtId="0" fontId="1" fillId="0" borderId="0" xfId="0" applyFont="1" applyFill="1" applyProtection="1"/>
    <xf numFmtId="0" fontId="0" fillId="0" borderId="0" xfId="0" applyBorder="1" applyProtection="1"/>
    <xf numFmtId="0" fontId="28" fillId="0" borderId="0" xfId="0" applyFont="1" applyProtection="1"/>
    <xf numFmtId="0" fontId="8" fillId="0" borderId="0" xfId="0" applyFont="1" applyProtection="1"/>
    <xf numFmtId="0" fontId="0" fillId="0" borderId="0" xfId="0" applyFont="1" applyFill="1" applyAlignment="1" applyProtection="1">
      <alignment horizontal="center" vertical="top" wrapText="1"/>
    </xf>
    <xf numFmtId="0" fontId="0" fillId="0" borderId="0" xfId="0" applyFont="1" applyAlignment="1" applyProtection="1">
      <alignment horizontal="center" vertical="top" wrapText="1"/>
    </xf>
    <xf numFmtId="0" fontId="16" fillId="0" borderId="0" xfId="0" applyFont="1" applyAlignment="1">
      <alignment vertical="top"/>
    </xf>
    <xf numFmtId="0" fontId="1" fillId="0" borderId="0" xfId="0" applyFont="1" applyAlignment="1">
      <alignment vertical="top"/>
    </xf>
    <xf numFmtId="164" fontId="21" fillId="0" borderId="0" xfId="0" applyNumberFormat="1" applyFont="1" applyFill="1" applyBorder="1" applyAlignment="1" applyProtection="1">
      <alignment horizontal="center" vertical="top"/>
      <protection locked="0"/>
    </xf>
    <xf numFmtId="0" fontId="0" fillId="0" borderId="0" xfId="0"/>
    <xf numFmtId="0" fontId="0" fillId="0" borderId="0" xfId="0" applyBorder="1" applyAlignment="1" applyProtection="1"/>
    <xf numFmtId="0" fontId="32" fillId="0" borderId="0" xfId="0" applyFont="1" applyProtection="1">
      <protection locked="0"/>
    </xf>
    <xf numFmtId="0" fontId="33" fillId="0" borderId="0" xfId="0" applyFont="1" applyProtection="1">
      <protection locked="0"/>
    </xf>
    <xf numFmtId="0" fontId="36" fillId="0" borderId="8" xfId="0" applyFont="1" applyBorder="1" applyAlignment="1" applyProtection="1">
      <alignment horizontal="center" wrapText="1"/>
      <protection locked="0"/>
    </xf>
    <xf numFmtId="0" fontId="36" fillId="0" borderId="9" xfId="0" applyFont="1" applyBorder="1" applyAlignment="1" applyProtection="1">
      <alignment horizontal="center" wrapText="1"/>
      <protection locked="0"/>
    </xf>
    <xf numFmtId="0" fontId="36" fillId="0" borderId="5" xfId="0" applyFont="1" applyBorder="1" applyAlignment="1" applyProtection="1">
      <alignment horizontal="center" wrapText="1"/>
      <protection locked="0"/>
    </xf>
    <xf numFmtId="0" fontId="36" fillId="0" borderId="6" xfId="0" applyFont="1" applyBorder="1" applyAlignment="1" applyProtection="1">
      <alignment horizontal="center" wrapText="1"/>
      <protection locked="0"/>
    </xf>
    <xf numFmtId="0" fontId="36" fillId="0" borderId="5" xfId="0" applyFont="1" applyBorder="1" applyAlignment="1" applyProtection="1">
      <alignment horizontal="center" textRotation="180" wrapText="1"/>
      <protection locked="0"/>
    </xf>
    <xf numFmtId="0" fontId="36" fillId="0" borderId="6" xfId="0" applyFont="1" applyBorder="1" applyAlignment="1" applyProtection="1">
      <alignment horizontal="center" textRotation="180" wrapText="1"/>
      <protection locked="0"/>
    </xf>
    <xf numFmtId="0" fontId="36" fillId="0" borderId="5" xfId="0" applyFont="1" applyFill="1" applyBorder="1" applyAlignment="1" applyProtection="1">
      <alignment horizontal="center" wrapText="1"/>
      <protection locked="0"/>
    </xf>
    <xf numFmtId="0" fontId="36" fillId="0" borderId="6" xfId="0" applyFont="1" applyFill="1" applyBorder="1" applyAlignment="1" applyProtection="1">
      <alignment horizontal="center" wrapText="1"/>
      <protection locked="0"/>
    </xf>
    <xf numFmtId="0" fontId="36" fillId="0" borderId="5" xfId="0" applyFont="1" applyFill="1" applyBorder="1" applyAlignment="1" applyProtection="1">
      <alignment horizontal="center" textRotation="180" wrapText="1"/>
      <protection locked="0"/>
    </xf>
    <xf numFmtId="0" fontId="36" fillId="0" borderId="6" xfId="0" applyFont="1" applyFill="1" applyBorder="1" applyAlignment="1" applyProtection="1">
      <alignment horizontal="center" textRotation="180" wrapText="1"/>
      <protection locked="0"/>
    </xf>
    <xf numFmtId="0" fontId="36" fillId="0" borderId="7" xfId="0" applyFont="1" applyBorder="1" applyAlignment="1" applyProtection="1">
      <alignment horizontal="center" wrapText="1"/>
      <protection locked="0"/>
    </xf>
    <xf numFmtId="0" fontId="36" fillId="0" borderId="4" xfId="0" applyFont="1" applyBorder="1" applyAlignment="1" applyProtection="1">
      <alignment horizontal="center" wrapText="1"/>
      <protection locked="0"/>
    </xf>
    <xf numFmtId="0" fontId="36" fillId="0" borderId="4" xfId="0" applyFont="1" applyFill="1" applyBorder="1" applyAlignment="1" applyProtection="1">
      <alignment horizontal="center" wrapText="1"/>
      <protection locked="0"/>
    </xf>
    <xf numFmtId="0" fontId="36" fillId="0" borderId="8" xfId="0" applyFont="1" applyFill="1" applyBorder="1" applyAlignment="1" applyProtection="1">
      <alignment horizontal="center" wrapText="1"/>
      <protection locked="0"/>
    </xf>
    <xf numFmtId="0" fontId="36" fillId="0" borderId="9" xfId="0" applyFont="1" applyFill="1" applyBorder="1" applyAlignment="1" applyProtection="1">
      <alignment horizontal="center" wrapText="1"/>
      <protection locked="0"/>
    </xf>
    <xf numFmtId="0" fontId="36" fillId="0" borderId="8" xfId="0" applyFont="1" applyFill="1" applyBorder="1" applyAlignment="1" applyProtection="1">
      <alignment horizontal="center" textRotation="180" wrapText="1"/>
      <protection locked="0"/>
    </xf>
    <xf numFmtId="0" fontId="36" fillId="0" borderId="9" xfId="0" applyFont="1" applyFill="1" applyBorder="1" applyAlignment="1" applyProtection="1">
      <alignment horizontal="center" textRotation="180" wrapText="1"/>
      <protection locked="0"/>
    </xf>
    <xf numFmtId="0" fontId="36" fillId="0" borderId="7" xfId="0" applyFont="1" applyFill="1" applyBorder="1" applyAlignment="1" applyProtection="1">
      <alignment horizontal="center" wrapText="1"/>
      <protection locked="0"/>
    </xf>
    <xf numFmtId="0" fontId="37" fillId="0" borderId="0" xfId="0" applyFont="1" applyAlignment="1">
      <alignment wrapText="1"/>
    </xf>
    <xf numFmtId="0" fontId="0" fillId="0" borderId="0" xfId="0" applyAlignment="1" applyProtection="1"/>
    <xf numFmtId="0" fontId="0" fillId="0" borderId="0" xfId="0"/>
    <xf numFmtId="0" fontId="27" fillId="0" borderId="0" xfId="0" applyFont="1" applyAlignment="1" applyProtection="1"/>
    <xf numFmtId="0" fontId="27" fillId="0" borderId="0" xfId="0" applyFont="1"/>
    <xf numFmtId="0" fontId="32" fillId="0" borderId="0" xfId="0" applyFont="1" applyProtection="1"/>
    <xf numFmtId="0" fontId="33" fillId="0" borderId="0" xfId="0" applyFont="1" applyProtection="1"/>
    <xf numFmtId="0" fontId="40" fillId="0" borderId="0" xfId="0" applyFont="1" applyAlignment="1">
      <alignment wrapText="1"/>
    </xf>
    <xf numFmtId="0" fontId="27" fillId="0" borderId="0" xfId="0" applyFont="1" applyAlignment="1" applyProtection="1"/>
    <xf numFmtId="0" fontId="26" fillId="0" borderId="0" xfId="0" applyFont="1" applyAlignment="1"/>
    <xf numFmtId="0" fontId="23" fillId="0" borderId="0" xfId="0" applyFont="1" applyAlignment="1" applyProtection="1">
      <alignment horizontal="left" vertical="center"/>
    </xf>
    <xf numFmtId="0" fontId="0" fillId="0" borderId="0" xfId="0" applyAlignment="1">
      <alignment horizontal="left" vertical="center"/>
    </xf>
    <xf numFmtId="0" fontId="27" fillId="0" borderId="0" xfId="0" applyFont="1" applyAlignment="1" applyProtection="1"/>
    <xf numFmtId="0" fontId="26" fillId="0" borderId="0" xfId="0" applyFont="1" applyAlignment="1"/>
    <xf numFmtId="2" fontId="8" fillId="2" borderId="13" xfId="0" applyNumberFormat="1" applyFont="1" applyFill="1" applyBorder="1" applyAlignment="1">
      <alignment horizontal="center" wrapText="1"/>
    </xf>
    <xf numFmtId="0" fontId="0" fillId="0" borderId="12" xfId="0" applyBorder="1" applyAlignment="1"/>
    <xf numFmtId="2" fontId="8" fillId="0" borderId="15" xfId="0" applyNumberFormat="1" applyFont="1" applyBorder="1" applyAlignment="1">
      <alignment horizontal="center" wrapText="1"/>
    </xf>
    <xf numFmtId="0" fontId="0" fillId="0" borderId="8" xfId="0" applyBorder="1" applyAlignment="1"/>
    <xf numFmtId="0" fontId="0" fillId="3" borderId="13" xfId="0" applyFill="1" applyBorder="1" applyAlignment="1" applyProtection="1">
      <protection locked="0"/>
    </xf>
    <xf numFmtId="0" fontId="0" fillId="3" borderId="14" xfId="0" applyFill="1" applyBorder="1" applyAlignment="1" applyProtection="1">
      <protection locked="0"/>
    </xf>
    <xf numFmtId="0" fontId="0" fillId="3" borderId="12" xfId="0" applyFill="1" applyBorder="1" applyAlignment="1" applyProtection="1">
      <protection locked="0"/>
    </xf>
    <xf numFmtId="0" fontId="0" fillId="0" borderId="14" xfId="0" applyBorder="1" applyAlignment="1" applyProtection="1">
      <protection locked="0"/>
    </xf>
    <xf numFmtId="0" fontId="0" fillId="0" borderId="12" xfId="0" applyBorder="1" applyAlignment="1" applyProtection="1">
      <protection locked="0"/>
    </xf>
    <xf numFmtId="0" fontId="0" fillId="3" borderId="13" xfId="0" applyFill="1" applyBorder="1" applyAlignment="1" applyProtection="1">
      <alignment horizontal="left"/>
      <protection locked="0"/>
    </xf>
    <xf numFmtId="0" fontId="0" fillId="0" borderId="14" xfId="0" applyBorder="1" applyAlignment="1" applyProtection="1">
      <alignment horizontal="left"/>
      <protection locked="0"/>
    </xf>
    <xf numFmtId="0" fontId="0" fillId="0" borderId="12" xfId="0" applyBorder="1" applyAlignment="1" applyProtection="1">
      <alignment horizontal="left"/>
      <protection locked="0"/>
    </xf>
    <xf numFmtId="0" fontId="1" fillId="0" borderId="2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9" xfId="0" applyFont="1" applyBorder="1" applyAlignment="1">
      <alignment horizontal="center" textRotation="180" wrapText="1"/>
    </xf>
    <xf numFmtId="0" fontId="1" fillId="0" borderId="30" xfId="0" applyFont="1" applyBorder="1" applyAlignment="1">
      <alignment horizontal="center" textRotation="180" wrapText="1"/>
    </xf>
    <xf numFmtId="0" fontId="1" fillId="0" borderId="12" xfId="0" applyFont="1" applyBorder="1" applyAlignment="1">
      <alignment horizontal="center" vertical="center" wrapText="1"/>
    </xf>
    <xf numFmtId="0" fontId="16" fillId="0" borderId="17" xfId="0" applyFont="1" applyBorder="1" applyAlignment="1">
      <alignment horizontal="center" vertical="center" textRotation="180" wrapText="1"/>
    </xf>
    <xf numFmtId="0" fontId="14" fillId="0" borderId="7" xfId="0" applyFont="1" applyBorder="1" applyAlignment="1">
      <alignment horizontal="center" vertical="center" textRotation="180" wrapText="1"/>
    </xf>
    <xf numFmtId="0" fontId="1" fillId="0" borderId="17" xfId="0" applyFont="1" applyBorder="1" applyAlignment="1">
      <alignment horizontal="center" textRotation="180" wrapText="1"/>
    </xf>
    <xf numFmtId="0" fontId="1" fillId="0" borderId="7" xfId="0" applyFont="1" applyBorder="1" applyAlignment="1">
      <alignment horizontal="center" textRotation="180" wrapText="1"/>
    </xf>
    <xf numFmtId="0" fontId="1" fillId="0" borderId="13" xfId="0" applyFont="1" applyBorder="1" applyAlignment="1">
      <alignment horizontal="center" vertical="center" wrapText="1"/>
    </xf>
    <xf numFmtId="49" fontId="0" fillId="3" borderId="13" xfId="0" applyNumberFormat="1" applyFill="1" applyBorder="1" applyAlignment="1" applyProtection="1">
      <protection locked="0"/>
    </xf>
    <xf numFmtId="49" fontId="0" fillId="0" borderId="14" xfId="0" applyNumberFormat="1" applyBorder="1" applyAlignment="1" applyProtection="1">
      <protection locked="0"/>
    </xf>
    <xf numFmtId="49" fontId="0" fillId="0" borderId="12" xfId="0" applyNumberFormat="1" applyBorder="1" applyAlignment="1" applyProtection="1">
      <protection locked="0"/>
    </xf>
    <xf numFmtId="0" fontId="21" fillId="4" borderId="26" xfId="0" applyFont="1" applyFill="1" applyBorder="1" applyAlignment="1" applyProtection="1">
      <alignment horizontal="center" vertical="center" wrapText="1"/>
    </xf>
    <xf numFmtId="0" fontId="0" fillId="0" borderId="21" xfId="0" applyBorder="1" applyAlignment="1" applyProtection="1"/>
    <xf numFmtId="0" fontId="0" fillId="0" borderId="16" xfId="0" applyBorder="1" applyAlignment="1" applyProtection="1"/>
    <xf numFmtId="0" fontId="0" fillId="0" borderId="15" xfId="0" applyBorder="1" applyAlignment="1" applyProtection="1"/>
    <xf numFmtId="0" fontId="0" fillId="0" borderId="0" xfId="0" applyBorder="1" applyAlignment="1" applyProtection="1"/>
    <xf numFmtId="0" fontId="0" fillId="0" borderId="8" xfId="0" applyBorder="1" applyAlignment="1" applyProtection="1"/>
    <xf numFmtId="0" fontId="0" fillId="0" borderId="27" xfId="0" applyBorder="1" applyAlignment="1" applyProtection="1"/>
    <xf numFmtId="0" fontId="0" fillId="0" borderId="24" xfId="0" applyBorder="1" applyAlignment="1" applyProtection="1"/>
    <xf numFmtId="0" fontId="0" fillId="0" borderId="5" xfId="0" applyBorder="1" applyAlignment="1" applyProtection="1"/>
    <xf numFmtId="4" fontId="8" fillId="0" borderId="27" xfId="0" applyNumberFormat="1" applyFont="1" applyBorder="1" applyAlignment="1" applyProtection="1">
      <alignment horizontal="center"/>
    </xf>
    <xf numFmtId="4" fontId="8" fillId="0" borderId="5" xfId="0" applyNumberFormat="1" applyFont="1" applyBorder="1" applyAlignment="1" applyProtection="1">
      <alignment horizontal="center"/>
    </xf>
    <xf numFmtId="0" fontId="1" fillId="0" borderId="15" xfId="0" applyFont="1" applyBorder="1" applyAlignment="1" applyProtection="1">
      <alignment horizontal="center"/>
    </xf>
    <xf numFmtId="0" fontId="0" fillId="0" borderId="0" xfId="0" applyFont="1" applyBorder="1" applyAlignment="1" applyProtection="1">
      <alignment horizontal="center"/>
    </xf>
    <xf numFmtId="0" fontId="0" fillId="0" borderId="8" xfId="0" applyFont="1" applyBorder="1" applyAlignment="1" applyProtection="1">
      <alignment horizontal="center"/>
    </xf>
    <xf numFmtId="0" fontId="4" fillId="0" borderId="15" xfId="0" applyFont="1" applyBorder="1" applyAlignment="1" applyProtection="1">
      <alignment horizontal="center"/>
    </xf>
    <xf numFmtId="0" fontId="29" fillId="0" borderId="0" xfId="0" applyFont="1" applyBorder="1" applyAlignment="1" applyProtection="1">
      <alignment horizontal="center"/>
    </xf>
    <xf numFmtId="0" fontId="29" fillId="0" borderId="8" xfId="0" applyFont="1" applyBorder="1" applyAlignment="1" applyProtection="1">
      <alignment horizontal="center"/>
    </xf>
    <xf numFmtId="49" fontId="0" fillId="3" borderId="13" xfId="0" applyNumberFormat="1" applyFill="1" applyBorder="1" applyAlignment="1" applyProtection="1">
      <alignment horizontal="left"/>
      <protection locked="0"/>
    </xf>
    <xf numFmtId="49" fontId="0" fillId="0" borderId="14" xfId="0" applyNumberFormat="1" applyBorder="1" applyAlignment="1" applyProtection="1">
      <alignment horizontal="left"/>
      <protection locked="0"/>
    </xf>
    <xf numFmtId="49" fontId="0" fillId="0" borderId="12" xfId="0" applyNumberFormat="1" applyBorder="1" applyAlignment="1" applyProtection="1">
      <alignment horizontal="left"/>
      <protection locked="0"/>
    </xf>
    <xf numFmtId="0" fontId="40" fillId="0" borderId="25" xfId="0" applyFont="1" applyBorder="1" applyAlignment="1">
      <alignment wrapText="1"/>
    </xf>
    <xf numFmtId="0" fontId="1" fillId="0" borderId="17" xfId="0" applyFont="1" applyBorder="1" applyAlignment="1">
      <alignment horizontal="center" vertical="center" textRotation="180" wrapText="1"/>
    </xf>
    <xf numFmtId="0" fontId="1" fillId="0" borderId="7" xfId="0" applyFont="1" applyBorder="1" applyAlignment="1">
      <alignment horizontal="center" vertical="center" textRotation="180" wrapText="1"/>
    </xf>
    <xf numFmtId="0" fontId="1" fillId="0" borderId="20" xfId="0" applyFont="1" applyBorder="1" applyAlignment="1">
      <alignment horizontal="center" vertical="top" wrapText="1"/>
    </xf>
    <xf numFmtId="0" fontId="1" fillId="0" borderId="21" xfId="0" applyFont="1" applyBorder="1" applyAlignment="1">
      <alignment horizontal="center" vertical="top" wrapText="1"/>
    </xf>
    <xf numFmtId="0" fontId="1" fillId="0" borderId="22" xfId="0" applyFont="1" applyBorder="1" applyAlignment="1">
      <alignment horizontal="center" vertical="top" wrapText="1"/>
    </xf>
    <xf numFmtId="0" fontId="1" fillId="0" borderId="23" xfId="0" applyFont="1" applyBorder="1" applyAlignment="1">
      <alignment horizontal="center" vertical="top" wrapText="1"/>
    </xf>
    <xf numFmtId="0" fontId="1" fillId="0" borderId="24" xfId="0" applyFont="1" applyBorder="1" applyAlignment="1">
      <alignment horizontal="center" vertical="top" wrapText="1"/>
    </xf>
    <xf numFmtId="0" fontId="1" fillId="0" borderId="6" xfId="0" applyFont="1" applyBorder="1" applyAlignment="1">
      <alignment horizontal="center" vertical="top" wrapText="1"/>
    </xf>
    <xf numFmtId="0" fontId="1" fillId="0" borderId="26"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9"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6"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8" xfId="0" applyFont="1" applyBorder="1" applyAlignment="1">
      <alignment horizontal="center" vertical="center" wrapText="1"/>
    </xf>
    <xf numFmtId="0" fontId="0" fillId="0" borderId="5" xfId="0" applyFont="1" applyBorder="1" applyAlignment="1">
      <alignment horizontal="center" vertical="center" wrapText="1"/>
    </xf>
    <xf numFmtId="0" fontId="8" fillId="0" borderId="15" xfId="0" applyFont="1" applyBorder="1" applyAlignment="1">
      <alignment horizontal="center" wrapText="1"/>
    </xf>
    <xf numFmtId="0" fontId="8" fillId="0" borderId="15" xfId="0" applyFont="1" applyBorder="1" applyAlignment="1" applyProtection="1">
      <alignment horizontal="center"/>
    </xf>
    <xf numFmtId="0" fontId="8" fillId="0" borderId="8" xfId="0" applyFont="1" applyBorder="1" applyAlignment="1" applyProtection="1">
      <alignment horizontal="center"/>
    </xf>
    <xf numFmtId="0" fontId="1" fillId="4" borderId="26" xfId="0" applyFont="1" applyFill="1" applyBorder="1" applyAlignment="1" applyProtection="1">
      <alignment horizontal="center" vertical="center"/>
    </xf>
    <xf numFmtId="0" fontId="0" fillId="4" borderId="16" xfId="0" applyFont="1" applyFill="1" applyBorder="1" applyAlignment="1" applyProtection="1">
      <alignment horizontal="center" vertical="center"/>
    </xf>
    <xf numFmtId="0" fontId="0" fillId="4" borderId="27" xfId="0" applyFont="1" applyFill="1" applyBorder="1" applyAlignment="1" applyProtection="1">
      <alignment horizontal="center" vertical="center"/>
    </xf>
    <xf numFmtId="0" fontId="0" fillId="4" borderId="5" xfId="0" applyFont="1" applyFill="1" applyBorder="1" applyAlignment="1" applyProtection="1">
      <alignment horizontal="center" vertical="center"/>
    </xf>
    <xf numFmtId="2" fontId="8" fillId="0" borderId="27" xfId="0" applyNumberFormat="1" applyFont="1" applyBorder="1" applyAlignment="1">
      <alignment horizontal="center" wrapText="1"/>
    </xf>
    <xf numFmtId="0" fontId="0" fillId="0" borderId="5" xfId="0" applyBorder="1" applyAlignment="1"/>
    <xf numFmtId="0" fontId="27" fillId="4" borderId="13" xfId="0" applyFont="1" applyFill="1" applyBorder="1" applyAlignment="1" applyProtection="1">
      <alignment horizontal="center" vertical="top" wrapText="1"/>
    </xf>
    <xf numFmtId="0" fontId="27" fillId="0" borderId="14" xfId="0" applyFont="1" applyBorder="1" applyAlignment="1" applyProtection="1">
      <alignment horizontal="center" vertical="top" wrapText="1"/>
    </xf>
    <xf numFmtId="0" fontId="27" fillId="0" borderId="12" xfId="0" applyFont="1" applyBorder="1" applyAlignment="1" applyProtection="1">
      <alignment horizontal="center" vertical="top" wrapText="1"/>
    </xf>
    <xf numFmtId="49" fontId="0" fillId="3" borderId="14" xfId="0" applyNumberFormat="1" applyFill="1" applyBorder="1" applyAlignment="1" applyProtection="1">
      <protection locked="0"/>
    </xf>
    <xf numFmtId="49" fontId="0" fillId="3" borderId="12" xfId="0" applyNumberFormat="1" applyFill="1" applyBorder="1" applyAlignment="1" applyProtection="1">
      <protection locked="0"/>
    </xf>
    <xf numFmtId="0" fontId="0" fillId="0" borderId="16" xfId="0" applyFont="1" applyBorder="1" applyAlignment="1">
      <alignment wrapText="1"/>
    </xf>
    <xf numFmtId="0" fontId="0" fillId="0" borderId="27" xfId="0" applyFont="1" applyBorder="1" applyAlignment="1">
      <alignment wrapText="1"/>
    </xf>
    <xf numFmtId="0" fontId="0" fillId="0" borderId="5" xfId="0" applyFont="1" applyBorder="1" applyAlignment="1">
      <alignment wrapText="1"/>
    </xf>
    <xf numFmtId="0" fontId="4" fillId="0" borderId="26" xfId="0" applyFont="1" applyBorder="1" applyAlignment="1" applyProtection="1">
      <alignment horizontal="center"/>
    </xf>
    <xf numFmtId="0" fontId="29" fillId="0" borderId="21" xfId="0" applyFont="1" applyBorder="1" applyAlignment="1" applyProtection="1">
      <alignment horizontal="center"/>
    </xf>
    <xf numFmtId="0" fontId="29" fillId="0" borderId="16" xfId="0" applyFont="1" applyBorder="1" applyAlignment="1" applyProtection="1">
      <alignment horizontal="center"/>
    </xf>
    <xf numFmtId="164" fontId="4" fillId="0" borderId="26" xfId="0" applyNumberFormat="1" applyFont="1" applyBorder="1" applyAlignment="1" applyProtection="1">
      <alignment horizontal="center"/>
    </xf>
    <xf numFmtId="164" fontId="29" fillId="0" borderId="21" xfId="0" applyNumberFormat="1" applyFont="1" applyBorder="1" applyAlignment="1" applyProtection="1">
      <alignment horizontal="center"/>
    </xf>
    <xf numFmtId="164" fontId="29" fillId="0" borderId="16" xfId="0" applyNumberFormat="1" applyFont="1" applyBorder="1" applyAlignment="1" applyProtection="1">
      <alignment horizontal="center"/>
    </xf>
    <xf numFmtId="4" fontId="4" fillId="0" borderId="26" xfId="0" applyNumberFormat="1" applyFont="1" applyBorder="1" applyAlignment="1" applyProtection="1">
      <alignment horizontal="center"/>
    </xf>
    <xf numFmtId="4" fontId="29" fillId="0" borderId="21" xfId="0" applyNumberFormat="1" applyFont="1" applyBorder="1" applyAlignment="1" applyProtection="1">
      <alignment horizontal="center"/>
    </xf>
    <xf numFmtId="4" fontId="29" fillId="0" borderId="16" xfId="0" applyNumberFormat="1" applyFont="1" applyBorder="1" applyAlignment="1" applyProtection="1">
      <alignment horizontal="center"/>
    </xf>
    <xf numFmtId="0" fontId="0" fillId="4" borderId="21" xfId="0" applyFont="1" applyFill="1" applyBorder="1" applyAlignment="1" applyProtection="1">
      <alignment horizontal="center" vertical="center"/>
    </xf>
    <xf numFmtId="0" fontId="0" fillId="4" borderId="24" xfId="0" applyFont="1" applyFill="1" applyBorder="1" applyAlignment="1" applyProtection="1">
      <alignment horizontal="center" vertical="center"/>
    </xf>
    <xf numFmtId="0" fontId="26" fillId="4" borderId="26" xfId="0" applyFont="1" applyFill="1" applyBorder="1" applyAlignment="1" applyProtection="1">
      <alignment horizontal="center" vertical="center"/>
    </xf>
    <xf numFmtId="0" fontId="26" fillId="4" borderId="21" xfId="0" applyFont="1" applyFill="1" applyBorder="1" applyAlignment="1" applyProtection="1">
      <alignment horizontal="center" vertical="center"/>
    </xf>
    <xf numFmtId="0" fontId="26" fillId="4" borderId="16" xfId="0" applyFont="1" applyFill="1" applyBorder="1" applyAlignment="1" applyProtection="1">
      <alignment horizontal="center" vertical="center"/>
    </xf>
    <xf numFmtId="0" fontId="1" fillId="0" borderId="0" xfId="0" applyFont="1" applyAlignment="1" applyProtection="1">
      <alignment vertical="top" wrapText="1"/>
    </xf>
    <xf numFmtId="0" fontId="14" fillId="0" borderId="0" xfId="0" applyFont="1" applyAlignment="1" applyProtection="1">
      <alignment vertical="top" wrapText="1"/>
    </xf>
    <xf numFmtId="0" fontId="0" fillId="0" borderId="0" xfId="0" applyFont="1" applyAlignment="1" applyProtection="1"/>
    <xf numFmtId="0" fontId="18" fillId="3" borderId="31" xfId="0" applyFont="1" applyFill="1" applyBorder="1" applyAlignment="1" applyProtection="1">
      <alignment vertical="top" wrapText="1"/>
      <protection locked="0"/>
    </xf>
    <xf numFmtId="0" fontId="22" fillId="3" borderId="32" xfId="0" applyFont="1" applyFill="1" applyBorder="1" applyAlignment="1" applyProtection="1">
      <protection locked="0"/>
    </xf>
    <xf numFmtId="0" fontId="0" fillId="0" borderId="32" xfId="0" applyBorder="1" applyAlignment="1" applyProtection="1">
      <protection locked="0"/>
    </xf>
    <xf numFmtId="0" fontId="0" fillId="0" borderId="33" xfId="0" applyBorder="1" applyAlignment="1" applyProtection="1">
      <protection locked="0"/>
    </xf>
    <xf numFmtId="0" fontId="22" fillId="3" borderId="25" xfId="0" applyFont="1" applyFill="1" applyBorder="1" applyAlignment="1" applyProtection="1">
      <protection locked="0"/>
    </xf>
    <xf numFmtId="0" fontId="22" fillId="3" borderId="0" xfId="0" applyFont="1" applyFill="1" applyBorder="1" applyAlignment="1" applyProtection="1">
      <protection locked="0"/>
    </xf>
    <xf numFmtId="0" fontId="0" fillId="0" borderId="0" xfId="0" applyBorder="1" applyAlignment="1" applyProtection="1">
      <protection locked="0"/>
    </xf>
    <xf numFmtId="0" fontId="0" fillId="0" borderId="9" xfId="0" applyBorder="1" applyAlignment="1" applyProtection="1">
      <protection locked="0"/>
    </xf>
    <xf numFmtId="0" fontId="0" fillId="0" borderId="25" xfId="0" applyBorder="1" applyAlignment="1" applyProtection="1">
      <protection locked="0"/>
    </xf>
    <xf numFmtId="0" fontId="0" fillId="0" borderId="34" xfId="0" applyBorder="1" applyAlignment="1" applyProtection="1">
      <protection locked="0"/>
    </xf>
    <xf numFmtId="0" fontId="0" fillId="0" borderId="35" xfId="0" applyBorder="1" applyAlignment="1" applyProtection="1">
      <protection locked="0"/>
    </xf>
    <xf numFmtId="0" fontId="0" fillId="0" borderId="3" xfId="0" applyBorder="1" applyAlignment="1" applyProtection="1">
      <protection locked="0"/>
    </xf>
    <xf numFmtId="0" fontId="0" fillId="5" borderId="0" xfId="0" applyFill="1" applyBorder="1" applyAlignment="1" applyProtection="1"/>
    <xf numFmtId="0" fontId="25" fillId="0" borderId="0" xfId="0" applyFont="1" applyAlignment="1" applyProtection="1">
      <alignment horizontal="left" vertical="center"/>
    </xf>
    <xf numFmtId="0" fontId="0" fillId="0" borderId="0" xfId="0" applyAlignment="1" applyProtection="1">
      <alignment horizontal="left" vertical="center"/>
    </xf>
    <xf numFmtId="0" fontId="0" fillId="0" borderId="7" xfId="0" applyFont="1" applyBorder="1" applyAlignment="1">
      <alignment horizontal="center" vertical="center" textRotation="180" wrapText="1"/>
    </xf>
    <xf numFmtId="0" fontId="1" fillId="0" borderId="18" xfId="0" applyFont="1" applyBorder="1" applyAlignment="1">
      <alignment horizontal="center" textRotation="180" wrapText="1"/>
    </xf>
    <xf numFmtId="0" fontId="14" fillId="0" borderId="19" xfId="0" applyFont="1" applyBorder="1" applyAlignment="1">
      <alignment horizontal="center" textRotation="180" wrapText="1"/>
    </xf>
    <xf numFmtId="164" fontId="4" fillId="0" borderId="27" xfId="0" applyNumberFormat="1" applyFont="1" applyBorder="1" applyAlignment="1" applyProtection="1">
      <alignment horizontal="center"/>
    </xf>
    <xf numFmtId="164" fontId="29" fillId="0" borderId="24" xfId="0" applyNumberFormat="1" applyFont="1" applyBorder="1" applyAlignment="1" applyProtection="1">
      <alignment horizontal="center"/>
    </xf>
    <xf numFmtId="164" fontId="29" fillId="0" borderId="5" xfId="0" applyNumberFormat="1" applyFont="1" applyBorder="1" applyAlignment="1" applyProtection="1">
      <alignment horizontal="center"/>
    </xf>
    <xf numFmtId="0" fontId="1" fillId="0" borderId="0" xfId="0" applyFont="1" applyAlignment="1"/>
    <xf numFmtId="0" fontId="0" fillId="0" borderId="0" xfId="0" applyAlignment="1"/>
    <xf numFmtId="0" fontId="16" fillId="0" borderId="0" xfId="0" applyFont="1" applyAlignment="1">
      <alignment wrapText="1"/>
    </xf>
    <xf numFmtId="0" fontId="1" fillId="0" borderId="27" xfId="0" applyFont="1" applyBorder="1" applyAlignment="1" applyProtection="1">
      <alignment horizontal="center"/>
    </xf>
    <xf numFmtId="0" fontId="0" fillId="0" borderId="24" xfId="0" applyFont="1" applyBorder="1" applyAlignment="1" applyProtection="1">
      <alignment horizontal="center"/>
    </xf>
    <xf numFmtId="0" fontId="0" fillId="0" borderId="5" xfId="0" applyFont="1" applyBorder="1" applyAlignment="1" applyProtection="1">
      <alignment horizontal="center"/>
    </xf>
    <xf numFmtId="0" fontId="4" fillId="0" borderId="27" xfId="0" applyFont="1" applyBorder="1" applyAlignment="1" applyProtection="1">
      <alignment horizontal="center"/>
    </xf>
    <xf numFmtId="0" fontId="29" fillId="0" borderId="24" xfId="0" applyFont="1" applyBorder="1" applyAlignment="1" applyProtection="1">
      <alignment horizontal="center"/>
    </xf>
    <xf numFmtId="0" fontId="29" fillId="0" borderId="5" xfId="0" applyFont="1" applyBorder="1" applyAlignment="1" applyProtection="1">
      <alignment horizontal="center"/>
    </xf>
    <xf numFmtId="4" fontId="4" fillId="0" borderId="27" xfId="0" applyNumberFormat="1" applyFont="1" applyBorder="1" applyAlignment="1" applyProtection="1">
      <alignment horizontal="center"/>
    </xf>
    <xf numFmtId="4" fontId="4" fillId="0" borderId="24" xfId="0" applyNumberFormat="1" applyFont="1" applyBorder="1" applyAlignment="1" applyProtection="1">
      <alignment horizontal="center"/>
    </xf>
    <xf numFmtId="4" fontId="4" fillId="0" borderId="5" xfId="0" applyNumberFormat="1" applyFont="1" applyBorder="1" applyAlignment="1" applyProtection="1">
      <alignment horizontal="center"/>
    </xf>
    <xf numFmtId="0" fontId="1" fillId="0" borderId="28" xfId="0" applyFont="1" applyBorder="1" applyAlignment="1">
      <alignment horizontal="center" vertical="top" wrapText="1"/>
    </xf>
    <xf numFmtId="0" fontId="1" fillId="0" borderId="14" xfId="0" applyFont="1" applyBorder="1" applyAlignment="1">
      <alignment horizontal="center" vertical="top" wrapText="1"/>
    </xf>
    <xf numFmtId="0" fontId="1" fillId="0" borderId="11" xfId="0" applyFont="1" applyBorder="1" applyAlignment="1">
      <alignment horizontal="center" vertical="top" wrapText="1"/>
    </xf>
    <xf numFmtId="0" fontId="1" fillId="0" borderId="18" xfId="0" applyFont="1" applyBorder="1" applyAlignment="1">
      <alignment horizontal="center" vertical="center" textRotation="180" wrapText="1"/>
    </xf>
    <xf numFmtId="0" fontId="1" fillId="0" borderId="19" xfId="0" applyFont="1" applyBorder="1" applyAlignment="1">
      <alignment horizontal="center" vertical="center" textRotation="180" wrapText="1"/>
    </xf>
    <xf numFmtId="0" fontId="16" fillId="0" borderId="18" xfId="0" applyFont="1" applyBorder="1" applyAlignment="1">
      <alignment horizontal="center" vertical="center" textRotation="180" wrapText="1"/>
    </xf>
    <xf numFmtId="1" fontId="8" fillId="4" borderId="13" xfId="0" applyNumberFormat="1" applyFont="1" applyFill="1" applyBorder="1" applyAlignment="1" applyProtection="1">
      <alignment horizontal="center" wrapText="1"/>
    </xf>
    <xf numFmtId="1" fontId="8" fillId="4" borderId="12" xfId="0" applyNumberFormat="1" applyFont="1" applyFill="1" applyBorder="1" applyAlignment="1" applyProtection="1">
      <alignment horizontal="center" wrapText="1"/>
    </xf>
    <xf numFmtId="4" fontId="8" fillId="0" borderId="26" xfId="0" applyNumberFormat="1" applyFont="1" applyBorder="1" applyAlignment="1" applyProtection="1">
      <alignment horizontal="center"/>
    </xf>
    <xf numFmtId="4" fontId="8" fillId="0" borderId="16" xfId="0" applyNumberFormat="1" applyFont="1" applyBorder="1" applyAlignment="1" applyProtection="1">
      <alignment horizontal="center"/>
    </xf>
    <xf numFmtId="0" fontId="38" fillId="0" borderId="0" xfId="0" applyFont="1" applyAlignment="1" applyProtection="1">
      <alignment horizontal="center"/>
    </xf>
    <xf numFmtId="0" fontId="8" fillId="0" borderId="26" xfId="0" applyFont="1" applyBorder="1" applyAlignment="1">
      <alignment horizontal="center" textRotation="180" wrapText="1"/>
    </xf>
    <xf numFmtId="0" fontId="0" fillId="0" borderId="16" xfId="0" applyBorder="1" applyAlignment="1">
      <alignment textRotation="180"/>
    </xf>
    <xf numFmtId="0" fontId="8" fillId="0" borderId="15" xfId="0" applyFont="1" applyBorder="1" applyAlignment="1">
      <alignment horizontal="center" textRotation="180" wrapText="1"/>
    </xf>
    <xf numFmtId="0" fontId="0" fillId="0" borderId="8" xfId="0" applyBorder="1" applyAlignment="1">
      <alignment textRotation="180"/>
    </xf>
    <xf numFmtId="0" fontId="8" fillId="0" borderId="26" xfId="0" applyFont="1" applyBorder="1" applyAlignment="1" applyProtection="1"/>
    <xf numFmtId="0" fontId="34" fillId="0" borderId="21" xfId="0" applyFont="1" applyBorder="1" applyAlignment="1" applyProtection="1"/>
    <xf numFmtId="17" fontId="0" fillId="3" borderId="13" xfId="0" applyNumberFormat="1" applyFill="1" applyBorder="1" applyAlignment="1" applyProtection="1">
      <protection locked="0"/>
    </xf>
    <xf numFmtId="0" fontId="26" fillId="0" borderId="0" xfId="0" applyFont="1" applyBorder="1" applyAlignment="1" applyProtection="1">
      <alignment vertical="top" wrapText="1"/>
    </xf>
    <xf numFmtId="0" fontId="26" fillId="0" borderId="0" xfId="0" applyFont="1" applyAlignment="1" applyProtection="1">
      <alignment vertical="top" wrapText="1"/>
    </xf>
    <xf numFmtId="0" fontId="27" fillId="0" borderId="0" xfId="0" applyFont="1" applyAlignment="1" applyProtection="1">
      <alignment horizontal="center" vertical="top" wrapText="1"/>
    </xf>
    <xf numFmtId="0" fontId="38" fillId="0" borderId="0" xfId="0" applyFont="1" applyFill="1" applyAlignment="1" applyProtection="1">
      <alignment horizontal="center"/>
    </xf>
    <xf numFmtId="0" fontId="39" fillId="0" borderId="0" xfId="0" applyFont="1" applyFill="1" applyAlignment="1" applyProtection="1">
      <alignment horizontal="center"/>
    </xf>
    <xf numFmtId="0" fontId="0" fillId="0" borderId="0" xfId="0" applyAlignment="1">
      <alignment horizontal="center"/>
    </xf>
    <xf numFmtId="0" fontId="16" fillId="0" borderId="18" xfId="0" applyFont="1" applyBorder="1" applyAlignment="1">
      <alignment horizontal="center" textRotation="180" wrapText="1"/>
    </xf>
    <xf numFmtId="0" fontId="18" fillId="0" borderId="19" xfId="0" applyFont="1" applyBorder="1" applyAlignment="1">
      <alignment horizontal="center" textRotation="180" wrapText="1"/>
    </xf>
    <xf numFmtId="0" fontId="1" fillId="0" borderId="36" xfId="0" applyFont="1" applyBorder="1" applyAlignment="1">
      <alignment horizontal="center" textRotation="180" wrapText="1"/>
    </xf>
    <xf numFmtId="0" fontId="0" fillId="0" borderId="37" xfId="0" applyBorder="1" applyAlignment="1">
      <alignment horizontal="center" wrapText="1"/>
    </xf>
    <xf numFmtId="0" fontId="0" fillId="0" borderId="38" xfId="0" applyBorder="1" applyAlignment="1">
      <alignment horizontal="center" wrapText="1"/>
    </xf>
    <xf numFmtId="0" fontId="1" fillId="0" borderId="22" xfId="0" applyFont="1" applyBorder="1" applyAlignment="1">
      <alignment horizontal="center" textRotation="180" wrapText="1"/>
    </xf>
    <xf numFmtId="0" fontId="14" fillId="0" borderId="9" xfId="0" applyFont="1" applyBorder="1" applyAlignment="1">
      <alignment horizontal="center" textRotation="180" wrapText="1"/>
    </xf>
    <xf numFmtId="2" fontId="1" fillId="0" borderId="17" xfId="0" applyNumberFormat="1" applyFont="1" applyBorder="1" applyAlignment="1">
      <alignment horizontal="center" textRotation="180" wrapText="1"/>
    </xf>
    <xf numFmtId="2" fontId="1" fillId="0" borderId="7" xfId="0" applyNumberFormat="1" applyFont="1" applyBorder="1" applyAlignment="1">
      <alignment horizontal="center" textRotation="180" wrapText="1"/>
    </xf>
  </cellXfs>
  <cellStyles count="1">
    <cellStyle name="Standard"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E$50" noThreeD="1"/>
</file>

<file path=xl/ctrlProps/ctrlProp10.xml><?xml version="1.0" encoding="utf-8"?>
<formControlPr xmlns="http://schemas.microsoft.com/office/spreadsheetml/2009/9/main" objectType="CheckBox" fmlaLink="$L$50" noThreeD="1"/>
</file>

<file path=xl/ctrlProps/ctrlProp100.xml><?xml version="1.0" encoding="utf-8"?>
<formControlPr xmlns="http://schemas.microsoft.com/office/spreadsheetml/2009/9/main" objectType="CheckBox" fmlaLink="$D$68" lockText="1" noThreeD="1"/>
</file>

<file path=xl/ctrlProps/ctrlProp101.xml><?xml version="1.0" encoding="utf-8"?>
<formControlPr xmlns="http://schemas.microsoft.com/office/spreadsheetml/2009/9/main" objectType="CheckBox" fmlaLink="$E$70" lockText="1" noThreeD="1"/>
</file>

<file path=xl/ctrlProps/ctrlProp102.xml><?xml version="1.0" encoding="utf-8"?>
<formControlPr xmlns="http://schemas.microsoft.com/office/spreadsheetml/2009/9/main" objectType="CheckBox" fmlaLink="$F$70" lockText="1" noThreeD="1"/>
</file>

<file path=xl/ctrlProps/ctrlProp103.xml><?xml version="1.0" encoding="utf-8"?>
<formControlPr xmlns="http://schemas.microsoft.com/office/spreadsheetml/2009/9/main" objectType="CheckBox" fmlaLink="$G$70" lockText="1" noThreeD="1"/>
</file>

<file path=xl/ctrlProps/ctrlProp104.xml><?xml version="1.0" encoding="utf-8"?>
<formControlPr xmlns="http://schemas.microsoft.com/office/spreadsheetml/2009/9/main" objectType="CheckBox" fmlaLink="$H$70" lockText="1" noThreeD="1"/>
</file>

<file path=xl/ctrlProps/ctrlProp105.xml><?xml version="1.0" encoding="utf-8"?>
<formControlPr xmlns="http://schemas.microsoft.com/office/spreadsheetml/2009/9/main" objectType="CheckBox" fmlaLink="$I$70" lockText="1" noThreeD="1"/>
</file>

<file path=xl/ctrlProps/ctrlProp106.xml><?xml version="1.0" encoding="utf-8"?>
<formControlPr xmlns="http://schemas.microsoft.com/office/spreadsheetml/2009/9/main" objectType="CheckBox" fmlaLink="$J$70" lockText="1" noThreeD="1"/>
</file>

<file path=xl/ctrlProps/ctrlProp107.xml><?xml version="1.0" encoding="utf-8"?>
<formControlPr xmlns="http://schemas.microsoft.com/office/spreadsheetml/2009/9/main" objectType="CheckBox" fmlaLink="$M$70" lockText="1" noThreeD="1"/>
</file>

<file path=xl/ctrlProps/ctrlProp108.xml><?xml version="1.0" encoding="utf-8"?>
<formControlPr xmlns="http://schemas.microsoft.com/office/spreadsheetml/2009/9/main" objectType="CheckBox" fmlaLink="$K$70" lockText="1" noThreeD="1"/>
</file>

<file path=xl/ctrlProps/ctrlProp109.xml><?xml version="1.0" encoding="utf-8"?>
<formControlPr xmlns="http://schemas.microsoft.com/office/spreadsheetml/2009/9/main" objectType="CheckBox" fmlaLink="$L$70" lockText="1" noThreeD="1"/>
</file>

<file path=xl/ctrlProps/ctrlProp11.xml><?xml version="1.0" encoding="utf-8"?>
<formControlPr xmlns="http://schemas.microsoft.com/office/spreadsheetml/2009/9/main" objectType="CheckBox" fmlaLink="$E$52" noThreeD="1"/>
</file>

<file path=xl/ctrlProps/ctrlProp110.xml><?xml version="1.0" encoding="utf-8"?>
<formControlPr xmlns="http://schemas.microsoft.com/office/spreadsheetml/2009/9/main" objectType="CheckBox" fmlaLink="$D$70" lockText="1" noThreeD="1"/>
</file>

<file path=xl/ctrlProps/ctrlProp111.xml><?xml version="1.0" encoding="utf-8"?>
<formControlPr xmlns="http://schemas.microsoft.com/office/spreadsheetml/2009/9/main" objectType="CheckBox" fmlaLink="$E$72" lockText="1" noThreeD="1"/>
</file>

<file path=xl/ctrlProps/ctrlProp112.xml><?xml version="1.0" encoding="utf-8"?>
<formControlPr xmlns="http://schemas.microsoft.com/office/spreadsheetml/2009/9/main" objectType="CheckBox" fmlaLink="$F$72" lockText="1" noThreeD="1"/>
</file>

<file path=xl/ctrlProps/ctrlProp113.xml><?xml version="1.0" encoding="utf-8"?>
<formControlPr xmlns="http://schemas.microsoft.com/office/spreadsheetml/2009/9/main" objectType="CheckBox" fmlaLink="$G$72" lockText="1" noThreeD="1"/>
</file>

<file path=xl/ctrlProps/ctrlProp114.xml><?xml version="1.0" encoding="utf-8"?>
<formControlPr xmlns="http://schemas.microsoft.com/office/spreadsheetml/2009/9/main" objectType="CheckBox" fmlaLink="$H$72" lockText="1" noThreeD="1"/>
</file>

<file path=xl/ctrlProps/ctrlProp115.xml><?xml version="1.0" encoding="utf-8"?>
<formControlPr xmlns="http://schemas.microsoft.com/office/spreadsheetml/2009/9/main" objectType="CheckBox" fmlaLink="$I$72" lockText="1" noThreeD="1"/>
</file>

<file path=xl/ctrlProps/ctrlProp116.xml><?xml version="1.0" encoding="utf-8"?>
<formControlPr xmlns="http://schemas.microsoft.com/office/spreadsheetml/2009/9/main" objectType="CheckBox" fmlaLink="$J$72" lockText="1" noThreeD="1"/>
</file>

<file path=xl/ctrlProps/ctrlProp117.xml><?xml version="1.0" encoding="utf-8"?>
<formControlPr xmlns="http://schemas.microsoft.com/office/spreadsheetml/2009/9/main" objectType="CheckBox" fmlaLink="$M$72" lockText="1" noThreeD="1"/>
</file>

<file path=xl/ctrlProps/ctrlProp118.xml><?xml version="1.0" encoding="utf-8"?>
<formControlPr xmlns="http://schemas.microsoft.com/office/spreadsheetml/2009/9/main" objectType="CheckBox" fmlaLink="$K$72" lockText="1" noThreeD="1"/>
</file>

<file path=xl/ctrlProps/ctrlProp119.xml><?xml version="1.0" encoding="utf-8"?>
<formControlPr xmlns="http://schemas.microsoft.com/office/spreadsheetml/2009/9/main" objectType="CheckBox" fmlaLink="$L$72" lockText="1" noThreeD="1"/>
</file>

<file path=xl/ctrlProps/ctrlProp12.xml><?xml version="1.0" encoding="utf-8"?>
<formControlPr xmlns="http://schemas.microsoft.com/office/spreadsheetml/2009/9/main" objectType="CheckBox" fmlaLink="$F$52" noThreeD="1"/>
</file>

<file path=xl/ctrlProps/ctrlProp120.xml><?xml version="1.0" encoding="utf-8"?>
<formControlPr xmlns="http://schemas.microsoft.com/office/spreadsheetml/2009/9/main" objectType="CheckBox" fmlaLink="$D$72" lockText="1" noThreeD="1"/>
</file>

<file path=xl/ctrlProps/ctrlProp121.xml><?xml version="1.0" encoding="utf-8"?>
<formControlPr xmlns="http://schemas.microsoft.com/office/spreadsheetml/2009/9/main" objectType="CheckBox" fmlaLink="$D$52" noThreeD="1"/>
</file>

<file path=xl/ctrlProps/ctrlProp122.xml><?xml version="1.0" encoding="utf-8"?>
<formControlPr xmlns="http://schemas.microsoft.com/office/spreadsheetml/2009/9/main" objectType="CheckBox" fmlaLink="$D$50" noThreeD="1"/>
</file>

<file path=xl/ctrlProps/ctrlProp123.xml><?xml version="1.0" encoding="utf-8"?>
<formControlPr xmlns="http://schemas.microsoft.com/office/spreadsheetml/2009/9/main" objectType="CheckBox" fmlaLink="$P$50" noThreeD="1"/>
</file>

<file path=xl/ctrlProps/ctrlProp124.xml><?xml version="1.0" encoding="utf-8"?>
<formControlPr xmlns="http://schemas.microsoft.com/office/spreadsheetml/2009/9/main" objectType="CheckBox" fmlaLink="$P$52" noThreeD="1"/>
</file>

<file path=xl/ctrlProps/ctrlProp125.xml><?xml version="1.0" encoding="utf-8"?>
<formControlPr xmlns="http://schemas.microsoft.com/office/spreadsheetml/2009/9/main" objectType="CheckBox" fmlaLink="$P$54" noThreeD="1"/>
</file>

<file path=xl/ctrlProps/ctrlProp126.xml><?xml version="1.0" encoding="utf-8"?>
<formControlPr xmlns="http://schemas.microsoft.com/office/spreadsheetml/2009/9/main" objectType="CheckBox" fmlaLink="$O$54" noThreeD="1"/>
</file>

<file path=xl/ctrlProps/ctrlProp127.xml><?xml version="1.0" encoding="utf-8"?>
<formControlPr xmlns="http://schemas.microsoft.com/office/spreadsheetml/2009/9/main" objectType="CheckBox" fmlaLink="$P$56" lockText="1" noThreeD="1"/>
</file>

<file path=xl/ctrlProps/ctrlProp128.xml><?xml version="1.0" encoding="utf-8"?>
<formControlPr xmlns="http://schemas.microsoft.com/office/spreadsheetml/2009/9/main" objectType="CheckBox" fmlaLink="$O$56" lockText="1" noThreeD="1"/>
</file>

<file path=xl/ctrlProps/ctrlProp129.xml><?xml version="1.0" encoding="utf-8"?>
<formControlPr xmlns="http://schemas.microsoft.com/office/spreadsheetml/2009/9/main" objectType="CheckBox" fmlaLink="$P$58" lockText="1" noThreeD="1"/>
</file>

<file path=xl/ctrlProps/ctrlProp13.xml><?xml version="1.0" encoding="utf-8"?>
<formControlPr xmlns="http://schemas.microsoft.com/office/spreadsheetml/2009/9/main" objectType="CheckBox" fmlaLink="$G$52" noThreeD="1"/>
</file>

<file path=xl/ctrlProps/ctrlProp130.xml><?xml version="1.0" encoding="utf-8"?>
<formControlPr xmlns="http://schemas.microsoft.com/office/spreadsheetml/2009/9/main" objectType="CheckBox" fmlaLink="$O$58" lockText="1" noThreeD="1"/>
</file>

<file path=xl/ctrlProps/ctrlProp131.xml><?xml version="1.0" encoding="utf-8"?>
<formControlPr xmlns="http://schemas.microsoft.com/office/spreadsheetml/2009/9/main" objectType="CheckBox" fmlaLink="$P$60" lockText="1" noThreeD="1"/>
</file>

<file path=xl/ctrlProps/ctrlProp132.xml><?xml version="1.0" encoding="utf-8"?>
<formControlPr xmlns="http://schemas.microsoft.com/office/spreadsheetml/2009/9/main" objectType="CheckBox" fmlaLink="$O$60" lockText="1" noThreeD="1"/>
</file>

<file path=xl/ctrlProps/ctrlProp133.xml><?xml version="1.0" encoding="utf-8"?>
<formControlPr xmlns="http://schemas.microsoft.com/office/spreadsheetml/2009/9/main" objectType="CheckBox" fmlaLink="$P$62" lockText="1" noThreeD="1"/>
</file>

<file path=xl/ctrlProps/ctrlProp134.xml><?xml version="1.0" encoding="utf-8"?>
<formControlPr xmlns="http://schemas.microsoft.com/office/spreadsheetml/2009/9/main" objectType="CheckBox" fmlaLink="$O$62" lockText="1" noThreeD="1"/>
</file>

<file path=xl/ctrlProps/ctrlProp135.xml><?xml version="1.0" encoding="utf-8"?>
<formControlPr xmlns="http://schemas.microsoft.com/office/spreadsheetml/2009/9/main" objectType="CheckBox" fmlaLink="$P$64" lockText="1" noThreeD="1"/>
</file>

<file path=xl/ctrlProps/ctrlProp136.xml><?xml version="1.0" encoding="utf-8"?>
<formControlPr xmlns="http://schemas.microsoft.com/office/spreadsheetml/2009/9/main" objectType="CheckBox" fmlaLink="$O$64" lockText="1" noThreeD="1"/>
</file>

<file path=xl/ctrlProps/ctrlProp137.xml><?xml version="1.0" encoding="utf-8"?>
<formControlPr xmlns="http://schemas.microsoft.com/office/spreadsheetml/2009/9/main" objectType="CheckBox" fmlaLink="$P$66" lockText="1" noThreeD="1"/>
</file>

<file path=xl/ctrlProps/ctrlProp138.xml><?xml version="1.0" encoding="utf-8"?>
<formControlPr xmlns="http://schemas.microsoft.com/office/spreadsheetml/2009/9/main" objectType="CheckBox" fmlaLink="$O$66" lockText="1" noThreeD="1"/>
</file>

<file path=xl/ctrlProps/ctrlProp139.xml><?xml version="1.0" encoding="utf-8"?>
<formControlPr xmlns="http://schemas.microsoft.com/office/spreadsheetml/2009/9/main" objectType="CheckBox" fmlaLink="$P$68" lockText="1" noThreeD="1"/>
</file>

<file path=xl/ctrlProps/ctrlProp14.xml><?xml version="1.0" encoding="utf-8"?>
<formControlPr xmlns="http://schemas.microsoft.com/office/spreadsheetml/2009/9/main" objectType="CheckBox" fmlaLink="$H$52" noThreeD="1"/>
</file>

<file path=xl/ctrlProps/ctrlProp140.xml><?xml version="1.0" encoding="utf-8"?>
<formControlPr xmlns="http://schemas.microsoft.com/office/spreadsheetml/2009/9/main" objectType="CheckBox" fmlaLink="$O$68" lockText="1" noThreeD="1"/>
</file>

<file path=xl/ctrlProps/ctrlProp141.xml><?xml version="1.0" encoding="utf-8"?>
<formControlPr xmlns="http://schemas.microsoft.com/office/spreadsheetml/2009/9/main" objectType="CheckBox" fmlaLink="$P$70" lockText="1" noThreeD="1"/>
</file>

<file path=xl/ctrlProps/ctrlProp142.xml><?xml version="1.0" encoding="utf-8"?>
<formControlPr xmlns="http://schemas.microsoft.com/office/spreadsheetml/2009/9/main" objectType="CheckBox" fmlaLink="$O$70" lockText="1" noThreeD="1"/>
</file>

<file path=xl/ctrlProps/ctrlProp143.xml><?xml version="1.0" encoding="utf-8"?>
<formControlPr xmlns="http://schemas.microsoft.com/office/spreadsheetml/2009/9/main" objectType="CheckBox" fmlaLink="$P$72" lockText="1" noThreeD="1"/>
</file>

<file path=xl/ctrlProps/ctrlProp144.xml><?xml version="1.0" encoding="utf-8"?>
<formControlPr xmlns="http://schemas.microsoft.com/office/spreadsheetml/2009/9/main" objectType="CheckBox" fmlaLink="$O$72" lockText="1" noThreeD="1"/>
</file>

<file path=xl/ctrlProps/ctrlProp145.xml><?xml version="1.0" encoding="utf-8"?>
<formControlPr xmlns="http://schemas.microsoft.com/office/spreadsheetml/2009/9/main" objectType="CheckBox" fmlaLink="$O$52" noThreeD="1"/>
</file>

<file path=xl/ctrlProps/ctrlProp146.xml><?xml version="1.0" encoding="utf-8"?>
<formControlPr xmlns="http://schemas.microsoft.com/office/spreadsheetml/2009/9/main" objectType="CheckBox" fmlaLink="$O$50" noThreeD="1"/>
</file>

<file path=xl/ctrlProps/ctrlProp147.xml><?xml version="1.0" encoding="utf-8"?>
<formControlPr xmlns="http://schemas.microsoft.com/office/spreadsheetml/2009/9/main" objectType="CheckBox" fmlaLink="$O$79" noThreeD="1"/>
</file>

<file path=xl/ctrlProps/ctrlProp15.xml><?xml version="1.0" encoding="utf-8"?>
<formControlPr xmlns="http://schemas.microsoft.com/office/spreadsheetml/2009/9/main" objectType="CheckBox" fmlaLink="$I$52" noThreeD="1"/>
</file>

<file path=xl/ctrlProps/ctrlProp16.xml><?xml version="1.0" encoding="utf-8"?>
<formControlPr xmlns="http://schemas.microsoft.com/office/spreadsheetml/2009/9/main" objectType="CheckBox" fmlaLink="$J$52" noThreeD="1"/>
</file>

<file path=xl/ctrlProps/ctrlProp17.xml><?xml version="1.0" encoding="utf-8"?>
<formControlPr xmlns="http://schemas.microsoft.com/office/spreadsheetml/2009/9/main" objectType="CheckBox" fmlaLink="$M$52" noThreeD="1"/>
</file>

<file path=xl/ctrlProps/ctrlProp18.xml><?xml version="1.0" encoding="utf-8"?>
<formControlPr xmlns="http://schemas.microsoft.com/office/spreadsheetml/2009/9/main" objectType="CheckBox" fmlaLink="$K$52" noThreeD="1"/>
</file>

<file path=xl/ctrlProps/ctrlProp19.xml><?xml version="1.0" encoding="utf-8"?>
<formControlPr xmlns="http://schemas.microsoft.com/office/spreadsheetml/2009/9/main" objectType="CheckBox" fmlaLink="$L$52" noThreeD="1"/>
</file>

<file path=xl/ctrlProps/ctrlProp2.xml><?xml version="1.0" encoding="utf-8"?>
<formControlPr xmlns="http://schemas.microsoft.com/office/spreadsheetml/2009/9/main" objectType="CheckBox" fmlaLink="$F$50" noThreeD="1"/>
</file>

<file path=xl/ctrlProps/ctrlProp20.xml><?xml version="1.0" encoding="utf-8"?>
<formControlPr xmlns="http://schemas.microsoft.com/office/spreadsheetml/2009/9/main" objectType="CheckBox" fmlaLink="$H$79" noThreeD="1"/>
</file>

<file path=xl/ctrlProps/ctrlProp21.xml><?xml version="1.0" encoding="utf-8"?>
<formControlPr xmlns="http://schemas.microsoft.com/office/spreadsheetml/2009/9/main" objectType="CheckBox" fmlaLink="$E$54" noThreeD="1"/>
</file>

<file path=xl/ctrlProps/ctrlProp22.xml><?xml version="1.0" encoding="utf-8"?>
<formControlPr xmlns="http://schemas.microsoft.com/office/spreadsheetml/2009/9/main" objectType="CheckBox" fmlaLink="$F$54" noThreeD="1"/>
</file>

<file path=xl/ctrlProps/ctrlProp23.xml><?xml version="1.0" encoding="utf-8"?>
<formControlPr xmlns="http://schemas.microsoft.com/office/spreadsheetml/2009/9/main" objectType="CheckBox" fmlaLink="$G$54" noThreeD="1"/>
</file>

<file path=xl/ctrlProps/ctrlProp24.xml><?xml version="1.0" encoding="utf-8"?>
<formControlPr xmlns="http://schemas.microsoft.com/office/spreadsheetml/2009/9/main" objectType="CheckBox" fmlaLink="$H$54" noThreeD="1"/>
</file>

<file path=xl/ctrlProps/ctrlProp25.xml><?xml version="1.0" encoding="utf-8"?>
<formControlPr xmlns="http://schemas.microsoft.com/office/spreadsheetml/2009/9/main" objectType="CheckBox" fmlaLink="$I$54" noThreeD="1"/>
</file>

<file path=xl/ctrlProps/ctrlProp26.xml><?xml version="1.0" encoding="utf-8"?>
<formControlPr xmlns="http://schemas.microsoft.com/office/spreadsheetml/2009/9/main" objectType="CheckBox" fmlaLink="$J$54" noThreeD="1"/>
</file>

<file path=xl/ctrlProps/ctrlProp27.xml><?xml version="1.0" encoding="utf-8"?>
<formControlPr xmlns="http://schemas.microsoft.com/office/spreadsheetml/2009/9/main" objectType="CheckBox" fmlaLink="$M$54" noThreeD="1"/>
</file>

<file path=xl/ctrlProps/ctrlProp28.xml><?xml version="1.0" encoding="utf-8"?>
<formControlPr xmlns="http://schemas.microsoft.com/office/spreadsheetml/2009/9/main" objectType="CheckBox" fmlaLink="$K$54" noThreeD="1"/>
</file>

<file path=xl/ctrlProps/ctrlProp29.xml><?xml version="1.0" encoding="utf-8"?>
<formControlPr xmlns="http://schemas.microsoft.com/office/spreadsheetml/2009/9/main" objectType="CheckBox" fmlaLink="$L$54" noThreeD="1"/>
</file>

<file path=xl/ctrlProps/ctrlProp3.xml><?xml version="1.0" encoding="utf-8"?>
<formControlPr xmlns="http://schemas.microsoft.com/office/spreadsheetml/2009/9/main" objectType="CheckBox" fmlaLink="$G$50" noThreeD="1"/>
</file>

<file path=xl/ctrlProps/ctrlProp30.xml><?xml version="1.0" encoding="utf-8"?>
<formControlPr xmlns="http://schemas.microsoft.com/office/spreadsheetml/2009/9/main" objectType="CheckBox" fmlaLink="$D$54" noThreeD="1"/>
</file>

<file path=xl/ctrlProps/ctrlProp31.xml><?xml version="1.0" encoding="utf-8"?>
<formControlPr xmlns="http://schemas.microsoft.com/office/spreadsheetml/2009/9/main" objectType="CheckBox" fmlaLink="$E$56" lockText="1" noThreeD="1"/>
</file>

<file path=xl/ctrlProps/ctrlProp32.xml><?xml version="1.0" encoding="utf-8"?>
<formControlPr xmlns="http://schemas.microsoft.com/office/spreadsheetml/2009/9/main" objectType="CheckBox" fmlaLink="$F$56" lockText="1" noThreeD="1"/>
</file>

<file path=xl/ctrlProps/ctrlProp33.xml><?xml version="1.0" encoding="utf-8"?>
<formControlPr xmlns="http://schemas.microsoft.com/office/spreadsheetml/2009/9/main" objectType="CheckBox" fmlaLink="$G$56" lockText="1" noThreeD="1"/>
</file>

<file path=xl/ctrlProps/ctrlProp34.xml><?xml version="1.0" encoding="utf-8"?>
<formControlPr xmlns="http://schemas.microsoft.com/office/spreadsheetml/2009/9/main" objectType="CheckBox" fmlaLink="$H$56" lockText="1" noThreeD="1"/>
</file>

<file path=xl/ctrlProps/ctrlProp35.xml><?xml version="1.0" encoding="utf-8"?>
<formControlPr xmlns="http://schemas.microsoft.com/office/spreadsheetml/2009/9/main" objectType="CheckBox" fmlaLink="$I$56" lockText="1" noThreeD="1"/>
</file>

<file path=xl/ctrlProps/ctrlProp36.xml><?xml version="1.0" encoding="utf-8"?>
<formControlPr xmlns="http://schemas.microsoft.com/office/spreadsheetml/2009/9/main" objectType="CheckBox" fmlaLink="$J$56" lockText="1" noThreeD="1"/>
</file>

<file path=xl/ctrlProps/ctrlProp37.xml><?xml version="1.0" encoding="utf-8"?>
<formControlPr xmlns="http://schemas.microsoft.com/office/spreadsheetml/2009/9/main" objectType="CheckBox" fmlaLink="$M$56" lockText="1" noThreeD="1"/>
</file>

<file path=xl/ctrlProps/ctrlProp38.xml><?xml version="1.0" encoding="utf-8"?>
<formControlPr xmlns="http://schemas.microsoft.com/office/spreadsheetml/2009/9/main" objectType="CheckBox" fmlaLink="$K$56" lockText="1" noThreeD="1"/>
</file>

<file path=xl/ctrlProps/ctrlProp39.xml><?xml version="1.0" encoding="utf-8"?>
<formControlPr xmlns="http://schemas.microsoft.com/office/spreadsheetml/2009/9/main" objectType="CheckBox" fmlaLink="$L$56" lockText="1" noThreeD="1"/>
</file>

<file path=xl/ctrlProps/ctrlProp4.xml><?xml version="1.0" encoding="utf-8"?>
<formControlPr xmlns="http://schemas.microsoft.com/office/spreadsheetml/2009/9/main" objectType="CheckBox" fmlaLink="$H$50" noThreeD="1"/>
</file>

<file path=xl/ctrlProps/ctrlProp40.xml><?xml version="1.0" encoding="utf-8"?>
<formControlPr xmlns="http://schemas.microsoft.com/office/spreadsheetml/2009/9/main" objectType="CheckBox" fmlaLink="$D$56" lockText="1" noThreeD="1"/>
</file>

<file path=xl/ctrlProps/ctrlProp41.xml><?xml version="1.0" encoding="utf-8"?>
<formControlPr xmlns="http://schemas.microsoft.com/office/spreadsheetml/2009/9/main" objectType="CheckBox" fmlaLink="$E$58" lockText="1" noThreeD="1"/>
</file>

<file path=xl/ctrlProps/ctrlProp42.xml><?xml version="1.0" encoding="utf-8"?>
<formControlPr xmlns="http://schemas.microsoft.com/office/spreadsheetml/2009/9/main" objectType="CheckBox" fmlaLink="$F$58" lockText="1" noThreeD="1"/>
</file>

<file path=xl/ctrlProps/ctrlProp43.xml><?xml version="1.0" encoding="utf-8"?>
<formControlPr xmlns="http://schemas.microsoft.com/office/spreadsheetml/2009/9/main" objectType="CheckBox" fmlaLink="$G$58" lockText="1" noThreeD="1"/>
</file>

<file path=xl/ctrlProps/ctrlProp44.xml><?xml version="1.0" encoding="utf-8"?>
<formControlPr xmlns="http://schemas.microsoft.com/office/spreadsheetml/2009/9/main" objectType="CheckBox" fmlaLink="$H$58" lockText="1" noThreeD="1"/>
</file>

<file path=xl/ctrlProps/ctrlProp45.xml><?xml version="1.0" encoding="utf-8"?>
<formControlPr xmlns="http://schemas.microsoft.com/office/spreadsheetml/2009/9/main" objectType="CheckBox" fmlaLink="$I$58" lockText="1" noThreeD="1"/>
</file>

<file path=xl/ctrlProps/ctrlProp46.xml><?xml version="1.0" encoding="utf-8"?>
<formControlPr xmlns="http://schemas.microsoft.com/office/spreadsheetml/2009/9/main" objectType="CheckBox" fmlaLink="$J$58" lockText="1" noThreeD="1"/>
</file>

<file path=xl/ctrlProps/ctrlProp47.xml><?xml version="1.0" encoding="utf-8"?>
<formControlPr xmlns="http://schemas.microsoft.com/office/spreadsheetml/2009/9/main" objectType="CheckBox" fmlaLink="$M$58" lockText="1" noThreeD="1"/>
</file>

<file path=xl/ctrlProps/ctrlProp48.xml><?xml version="1.0" encoding="utf-8"?>
<formControlPr xmlns="http://schemas.microsoft.com/office/spreadsheetml/2009/9/main" objectType="CheckBox" fmlaLink="$K$58" lockText="1" noThreeD="1"/>
</file>

<file path=xl/ctrlProps/ctrlProp49.xml><?xml version="1.0" encoding="utf-8"?>
<formControlPr xmlns="http://schemas.microsoft.com/office/spreadsheetml/2009/9/main" objectType="CheckBox" fmlaLink="$L$58" lockText="1" noThreeD="1"/>
</file>

<file path=xl/ctrlProps/ctrlProp5.xml><?xml version="1.0" encoding="utf-8"?>
<formControlPr xmlns="http://schemas.microsoft.com/office/spreadsheetml/2009/9/main" objectType="CheckBox" fmlaLink="$D$50" lockText="1" noThreeD="1"/>
</file>

<file path=xl/ctrlProps/ctrlProp50.xml><?xml version="1.0" encoding="utf-8"?>
<formControlPr xmlns="http://schemas.microsoft.com/office/spreadsheetml/2009/9/main" objectType="CheckBox" fmlaLink="$D$58" lockText="1" noThreeD="1"/>
</file>

<file path=xl/ctrlProps/ctrlProp51.xml><?xml version="1.0" encoding="utf-8"?>
<formControlPr xmlns="http://schemas.microsoft.com/office/spreadsheetml/2009/9/main" objectType="CheckBox" fmlaLink="$E$60" lockText="1" noThreeD="1"/>
</file>

<file path=xl/ctrlProps/ctrlProp52.xml><?xml version="1.0" encoding="utf-8"?>
<formControlPr xmlns="http://schemas.microsoft.com/office/spreadsheetml/2009/9/main" objectType="CheckBox" fmlaLink="$F$60" lockText="1" noThreeD="1"/>
</file>

<file path=xl/ctrlProps/ctrlProp53.xml><?xml version="1.0" encoding="utf-8"?>
<formControlPr xmlns="http://schemas.microsoft.com/office/spreadsheetml/2009/9/main" objectType="CheckBox" fmlaLink="$G$60" lockText="1" noThreeD="1"/>
</file>

<file path=xl/ctrlProps/ctrlProp54.xml><?xml version="1.0" encoding="utf-8"?>
<formControlPr xmlns="http://schemas.microsoft.com/office/spreadsheetml/2009/9/main" objectType="CheckBox" fmlaLink="$H$60" lockText="1" noThreeD="1"/>
</file>

<file path=xl/ctrlProps/ctrlProp55.xml><?xml version="1.0" encoding="utf-8"?>
<formControlPr xmlns="http://schemas.microsoft.com/office/spreadsheetml/2009/9/main" objectType="CheckBox" fmlaLink="$I$60" lockText="1" noThreeD="1"/>
</file>

<file path=xl/ctrlProps/ctrlProp56.xml><?xml version="1.0" encoding="utf-8"?>
<formControlPr xmlns="http://schemas.microsoft.com/office/spreadsheetml/2009/9/main" objectType="CheckBox" fmlaLink="$J$60" lockText="1" noThreeD="1"/>
</file>

<file path=xl/ctrlProps/ctrlProp57.xml><?xml version="1.0" encoding="utf-8"?>
<formControlPr xmlns="http://schemas.microsoft.com/office/spreadsheetml/2009/9/main" objectType="CheckBox" fmlaLink="$M$60" lockText="1" noThreeD="1"/>
</file>

<file path=xl/ctrlProps/ctrlProp58.xml><?xml version="1.0" encoding="utf-8"?>
<formControlPr xmlns="http://schemas.microsoft.com/office/spreadsheetml/2009/9/main" objectType="CheckBox" fmlaLink="$K$60" lockText="1" noThreeD="1"/>
</file>

<file path=xl/ctrlProps/ctrlProp59.xml><?xml version="1.0" encoding="utf-8"?>
<formControlPr xmlns="http://schemas.microsoft.com/office/spreadsheetml/2009/9/main" objectType="CheckBox" fmlaLink="$L$60" lockText="1" noThreeD="1"/>
</file>

<file path=xl/ctrlProps/ctrlProp6.xml><?xml version="1.0" encoding="utf-8"?>
<formControlPr xmlns="http://schemas.microsoft.com/office/spreadsheetml/2009/9/main" objectType="CheckBox" fmlaLink="$I$50" noThreeD="1"/>
</file>

<file path=xl/ctrlProps/ctrlProp60.xml><?xml version="1.0" encoding="utf-8"?>
<formControlPr xmlns="http://schemas.microsoft.com/office/spreadsheetml/2009/9/main" objectType="CheckBox" fmlaLink="$D$60" lockText="1" noThreeD="1"/>
</file>

<file path=xl/ctrlProps/ctrlProp61.xml><?xml version="1.0" encoding="utf-8"?>
<formControlPr xmlns="http://schemas.microsoft.com/office/spreadsheetml/2009/9/main" objectType="CheckBox" fmlaLink="$E$62" lockText="1" noThreeD="1"/>
</file>

<file path=xl/ctrlProps/ctrlProp62.xml><?xml version="1.0" encoding="utf-8"?>
<formControlPr xmlns="http://schemas.microsoft.com/office/spreadsheetml/2009/9/main" objectType="CheckBox" fmlaLink="$F$62" lockText="1" noThreeD="1"/>
</file>

<file path=xl/ctrlProps/ctrlProp63.xml><?xml version="1.0" encoding="utf-8"?>
<formControlPr xmlns="http://schemas.microsoft.com/office/spreadsheetml/2009/9/main" objectType="CheckBox" fmlaLink="$G$62" lockText="1" noThreeD="1"/>
</file>

<file path=xl/ctrlProps/ctrlProp64.xml><?xml version="1.0" encoding="utf-8"?>
<formControlPr xmlns="http://schemas.microsoft.com/office/spreadsheetml/2009/9/main" objectType="CheckBox" fmlaLink="$H$62" noThreeD="1"/>
</file>

<file path=xl/ctrlProps/ctrlProp65.xml><?xml version="1.0" encoding="utf-8"?>
<formControlPr xmlns="http://schemas.microsoft.com/office/spreadsheetml/2009/9/main" objectType="CheckBox" fmlaLink="$I$62" lockText="1" noThreeD="1"/>
</file>

<file path=xl/ctrlProps/ctrlProp66.xml><?xml version="1.0" encoding="utf-8"?>
<formControlPr xmlns="http://schemas.microsoft.com/office/spreadsheetml/2009/9/main" objectType="CheckBox" fmlaLink="$J$62" lockText="1" noThreeD="1"/>
</file>

<file path=xl/ctrlProps/ctrlProp67.xml><?xml version="1.0" encoding="utf-8"?>
<formControlPr xmlns="http://schemas.microsoft.com/office/spreadsheetml/2009/9/main" objectType="CheckBox" fmlaLink="$M$62" lockText="1" noThreeD="1"/>
</file>

<file path=xl/ctrlProps/ctrlProp68.xml><?xml version="1.0" encoding="utf-8"?>
<formControlPr xmlns="http://schemas.microsoft.com/office/spreadsheetml/2009/9/main" objectType="CheckBox" fmlaLink="$K$62" lockText="1" noThreeD="1"/>
</file>

<file path=xl/ctrlProps/ctrlProp69.xml><?xml version="1.0" encoding="utf-8"?>
<formControlPr xmlns="http://schemas.microsoft.com/office/spreadsheetml/2009/9/main" objectType="CheckBox" fmlaLink="$L$62" lockText="1" noThreeD="1"/>
</file>

<file path=xl/ctrlProps/ctrlProp7.xml><?xml version="1.0" encoding="utf-8"?>
<formControlPr xmlns="http://schemas.microsoft.com/office/spreadsheetml/2009/9/main" objectType="CheckBox" fmlaLink="$J$50" noThreeD="1"/>
</file>

<file path=xl/ctrlProps/ctrlProp70.xml><?xml version="1.0" encoding="utf-8"?>
<formControlPr xmlns="http://schemas.microsoft.com/office/spreadsheetml/2009/9/main" objectType="CheckBox" fmlaLink="$D$62" lockText="1" noThreeD="1"/>
</file>

<file path=xl/ctrlProps/ctrlProp71.xml><?xml version="1.0" encoding="utf-8"?>
<formControlPr xmlns="http://schemas.microsoft.com/office/spreadsheetml/2009/9/main" objectType="CheckBox" fmlaLink="$E$64" lockText="1" noThreeD="1"/>
</file>

<file path=xl/ctrlProps/ctrlProp72.xml><?xml version="1.0" encoding="utf-8"?>
<formControlPr xmlns="http://schemas.microsoft.com/office/spreadsheetml/2009/9/main" objectType="CheckBox" fmlaLink="$F$64" lockText="1" noThreeD="1"/>
</file>

<file path=xl/ctrlProps/ctrlProp73.xml><?xml version="1.0" encoding="utf-8"?>
<formControlPr xmlns="http://schemas.microsoft.com/office/spreadsheetml/2009/9/main" objectType="CheckBox" fmlaLink="$G$64" lockText="1" noThreeD="1"/>
</file>

<file path=xl/ctrlProps/ctrlProp74.xml><?xml version="1.0" encoding="utf-8"?>
<formControlPr xmlns="http://schemas.microsoft.com/office/spreadsheetml/2009/9/main" objectType="CheckBox" fmlaLink="$H$64" lockText="1" noThreeD="1"/>
</file>

<file path=xl/ctrlProps/ctrlProp75.xml><?xml version="1.0" encoding="utf-8"?>
<formControlPr xmlns="http://schemas.microsoft.com/office/spreadsheetml/2009/9/main" objectType="CheckBox" fmlaLink="$I$64" lockText="1" noThreeD="1"/>
</file>

<file path=xl/ctrlProps/ctrlProp76.xml><?xml version="1.0" encoding="utf-8"?>
<formControlPr xmlns="http://schemas.microsoft.com/office/spreadsheetml/2009/9/main" objectType="CheckBox" fmlaLink="$J$64" lockText="1" noThreeD="1"/>
</file>

<file path=xl/ctrlProps/ctrlProp77.xml><?xml version="1.0" encoding="utf-8"?>
<formControlPr xmlns="http://schemas.microsoft.com/office/spreadsheetml/2009/9/main" objectType="CheckBox" fmlaLink="$M$64" lockText="1" noThreeD="1"/>
</file>

<file path=xl/ctrlProps/ctrlProp78.xml><?xml version="1.0" encoding="utf-8"?>
<formControlPr xmlns="http://schemas.microsoft.com/office/spreadsheetml/2009/9/main" objectType="CheckBox" fmlaLink="$K$64" lockText="1" noThreeD="1"/>
</file>

<file path=xl/ctrlProps/ctrlProp79.xml><?xml version="1.0" encoding="utf-8"?>
<formControlPr xmlns="http://schemas.microsoft.com/office/spreadsheetml/2009/9/main" objectType="CheckBox" fmlaLink="$L$64" lockText="1" noThreeD="1"/>
</file>

<file path=xl/ctrlProps/ctrlProp8.xml><?xml version="1.0" encoding="utf-8"?>
<formControlPr xmlns="http://schemas.microsoft.com/office/spreadsheetml/2009/9/main" objectType="CheckBox" fmlaLink="$M$50" noThreeD="1"/>
</file>

<file path=xl/ctrlProps/ctrlProp80.xml><?xml version="1.0" encoding="utf-8"?>
<formControlPr xmlns="http://schemas.microsoft.com/office/spreadsheetml/2009/9/main" objectType="CheckBox" fmlaLink="$D$64" lockText="1" noThreeD="1"/>
</file>

<file path=xl/ctrlProps/ctrlProp81.xml><?xml version="1.0" encoding="utf-8"?>
<formControlPr xmlns="http://schemas.microsoft.com/office/spreadsheetml/2009/9/main" objectType="CheckBox" fmlaLink="$E$66" lockText="1" noThreeD="1"/>
</file>

<file path=xl/ctrlProps/ctrlProp82.xml><?xml version="1.0" encoding="utf-8"?>
<formControlPr xmlns="http://schemas.microsoft.com/office/spreadsheetml/2009/9/main" objectType="CheckBox" fmlaLink="$F$66" lockText="1" noThreeD="1"/>
</file>

<file path=xl/ctrlProps/ctrlProp83.xml><?xml version="1.0" encoding="utf-8"?>
<formControlPr xmlns="http://schemas.microsoft.com/office/spreadsheetml/2009/9/main" objectType="CheckBox" fmlaLink="$G$66" lockText="1" noThreeD="1"/>
</file>

<file path=xl/ctrlProps/ctrlProp84.xml><?xml version="1.0" encoding="utf-8"?>
<formControlPr xmlns="http://schemas.microsoft.com/office/spreadsheetml/2009/9/main" objectType="CheckBox" fmlaLink="$H$66" lockText="1" noThreeD="1"/>
</file>

<file path=xl/ctrlProps/ctrlProp85.xml><?xml version="1.0" encoding="utf-8"?>
<formControlPr xmlns="http://schemas.microsoft.com/office/spreadsheetml/2009/9/main" objectType="CheckBox" fmlaLink="$I$66" lockText="1" noThreeD="1"/>
</file>

<file path=xl/ctrlProps/ctrlProp86.xml><?xml version="1.0" encoding="utf-8"?>
<formControlPr xmlns="http://schemas.microsoft.com/office/spreadsheetml/2009/9/main" objectType="CheckBox" fmlaLink="$J$66" lockText="1" noThreeD="1"/>
</file>

<file path=xl/ctrlProps/ctrlProp87.xml><?xml version="1.0" encoding="utf-8"?>
<formControlPr xmlns="http://schemas.microsoft.com/office/spreadsheetml/2009/9/main" objectType="CheckBox" fmlaLink="$M$66" lockText="1" noThreeD="1"/>
</file>

<file path=xl/ctrlProps/ctrlProp88.xml><?xml version="1.0" encoding="utf-8"?>
<formControlPr xmlns="http://schemas.microsoft.com/office/spreadsheetml/2009/9/main" objectType="CheckBox" fmlaLink="$K$66" lockText="1" noThreeD="1"/>
</file>

<file path=xl/ctrlProps/ctrlProp89.xml><?xml version="1.0" encoding="utf-8"?>
<formControlPr xmlns="http://schemas.microsoft.com/office/spreadsheetml/2009/9/main" objectType="CheckBox" fmlaLink="$L$66" lockText="1" noThreeD="1"/>
</file>

<file path=xl/ctrlProps/ctrlProp9.xml><?xml version="1.0" encoding="utf-8"?>
<formControlPr xmlns="http://schemas.microsoft.com/office/spreadsheetml/2009/9/main" objectType="CheckBox" fmlaLink="$K$50" noThreeD="1"/>
</file>

<file path=xl/ctrlProps/ctrlProp90.xml><?xml version="1.0" encoding="utf-8"?>
<formControlPr xmlns="http://schemas.microsoft.com/office/spreadsheetml/2009/9/main" objectType="CheckBox" fmlaLink="$D$66" lockText="1" noThreeD="1"/>
</file>

<file path=xl/ctrlProps/ctrlProp91.xml><?xml version="1.0" encoding="utf-8"?>
<formControlPr xmlns="http://schemas.microsoft.com/office/spreadsheetml/2009/9/main" objectType="CheckBox" fmlaLink="$E$68" lockText="1" noThreeD="1"/>
</file>

<file path=xl/ctrlProps/ctrlProp92.xml><?xml version="1.0" encoding="utf-8"?>
<formControlPr xmlns="http://schemas.microsoft.com/office/spreadsheetml/2009/9/main" objectType="CheckBox" fmlaLink="$F$68" lockText="1" noThreeD="1"/>
</file>

<file path=xl/ctrlProps/ctrlProp93.xml><?xml version="1.0" encoding="utf-8"?>
<formControlPr xmlns="http://schemas.microsoft.com/office/spreadsheetml/2009/9/main" objectType="CheckBox" fmlaLink="$G$68" lockText="1" noThreeD="1"/>
</file>

<file path=xl/ctrlProps/ctrlProp94.xml><?xml version="1.0" encoding="utf-8"?>
<formControlPr xmlns="http://schemas.microsoft.com/office/spreadsheetml/2009/9/main" objectType="CheckBox" fmlaLink="$H$68" lockText="1" noThreeD="1"/>
</file>

<file path=xl/ctrlProps/ctrlProp95.xml><?xml version="1.0" encoding="utf-8"?>
<formControlPr xmlns="http://schemas.microsoft.com/office/spreadsheetml/2009/9/main" objectType="CheckBox" fmlaLink="$I$68" lockText="1" noThreeD="1"/>
</file>

<file path=xl/ctrlProps/ctrlProp96.xml><?xml version="1.0" encoding="utf-8"?>
<formControlPr xmlns="http://schemas.microsoft.com/office/spreadsheetml/2009/9/main" objectType="CheckBox" fmlaLink="$J$68" lockText="1" noThreeD="1"/>
</file>

<file path=xl/ctrlProps/ctrlProp97.xml><?xml version="1.0" encoding="utf-8"?>
<formControlPr xmlns="http://schemas.microsoft.com/office/spreadsheetml/2009/9/main" objectType="CheckBox" fmlaLink="$M$68" lockText="1" noThreeD="1"/>
</file>

<file path=xl/ctrlProps/ctrlProp98.xml><?xml version="1.0" encoding="utf-8"?>
<formControlPr xmlns="http://schemas.microsoft.com/office/spreadsheetml/2009/9/main" objectType="CheckBox" fmlaLink="$K$68" lockText="1" noThreeD="1"/>
</file>

<file path=xl/ctrlProps/ctrlProp99.xml><?xml version="1.0" encoding="utf-8"?>
<formControlPr xmlns="http://schemas.microsoft.com/office/spreadsheetml/2009/9/main" objectType="CheckBox" fmlaLink="$L$6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160020</xdr:colOff>
          <xdr:row>48</xdr:row>
          <xdr:rowOff>7620</xdr:rowOff>
        </xdr:from>
        <xdr:to>
          <xdr:col>4</xdr:col>
          <xdr:colOff>464820</xdr:colOff>
          <xdr:row>49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48</xdr:row>
          <xdr:rowOff>7620</xdr:rowOff>
        </xdr:from>
        <xdr:to>
          <xdr:col>5</xdr:col>
          <xdr:colOff>457200</xdr:colOff>
          <xdr:row>49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48</xdr:row>
          <xdr:rowOff>7620</xdr:rowOff>
        </xdr:from>
        <xdr:to>
          <xdr:col>6</xdr:col>
          <xdr:colOff>464820</xdr:colOff>
          <xdr:row>49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48</xdr:row>
          <xdr:rowOff>7620</xdr:rowOff>
        </xdr:from>
        <xdr:to>
          <xdr:col>7</xdr:col>
          <xdr:colOff>464820</xdr:colOff>
          <xdr:row>49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144780</xdr:colOff>
          <xdr:row>35</xdr:row>
          <xdr:rowOff>213360</xdr:rowOff>
        </xdr:from>
        <xdr:to>
          <xdr:col>3</xdr:col>
          <xdr:colOff>449580</xdr:colOff>
          <xdr:row>35</xdr:row>
          <xdr:rowOff>213360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48</xdr:row>
          <xdr:rowOff>7620</xdr:rowOff>
        </xdr:from>
        <xdr:to>
          <xdr:col>8</xdr:col>
          <xdr:colOff>457200</xdr:colOff>
          <xdr:row>49</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48</xdr:row>
          <xdr:rowOff>7620</xdr:rowOff>
        </xdr:from>
        <xdr:to>
          <xdr:col>9</xdr:col>
          <xdr:colOff>464820</xdr:colOff>
          <xdr:row>49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48</xdr:row>
          <xdr:rowOff>7620</xdr:rowOff>
        </xdr:from>
        <xdr:to>
          <xdr:col>12</xdr:col>
          <xdr:colOff>480060</xdr:colOff>
          <xdr:row>49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48</xdr:row>
          <xdr:rowOff>7620</xdr:rowOff>
        </xdr:from>
        <xdr:to>
          <xdr:col>10</xdr:col>
          <xdr:colOff>457200</xdr:colOff>
          <xdr:row>49</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48</xdr:row>
          <xdr:rowOff>7620</xdr:rowOff>
        </xdr:from>
        <xdr:to>
          <xdr:col>11</xdr:col>
          <xdr:colOff>457200</xdr:colOff>
          <xdr:row>49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50</xdr:row>
          <xdr:rowOff>7620</xdr:rowOff>
        </xdr:from>
        <xdr:to>
          <xdr:col>4</xdr:col>
          <xdr:colOff>464820</xdr:colOff>
          <xdr:row>51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50</xdr:row>
          <xdr:rowOff>7620</xdr:rowOff>
        </xdr:from>
        <xdr:to>
          <xdr:col>5</xdr:col>
          <xdr:colOff>457200</xdr:colOff>
          <xdr:row>51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50</xdr:row>
          <xdr:rowOff>7620</xdr:rowOff>
        </xdr:from>
        <xdr:to>
          <xdr:col>6</xdr:col>
          <xdr:colOff>464820</xdr:colOff>
          <xdr:row>51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50</xdr:row>
          <xdr:rowOff>7620</xdr:rowOff>
        </xdr:from>
        <xdr:to>
          <xdr:col>7</xdr:col>
          <xdr:colOff>464820</xdr:colOff>
          <xdr:row>51</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50</xdr:row>
          <xdr:rowOff>7620</xdr:rowOff>
        </xdr:from>
        <xdr:to>
          <xdr:col>8</xdr:col>
          <xdr:colOff>457200</xdr:colOff>
          <xdr:row>51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50</xdr:row>
          <xdr:rowOff>7620</xdr:rowOff>
        </xdr:from>
        <xdr:to>
          <xdr:col>9</xdr:col>
          <xdr:colOff>464820</xdr:colOff>
          <xdr:row>51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50</xdr:row>
          <xdr:rowOff>7620</xdr:rowOff>
        </xdr:from>
        <xdr:to>
          <xdr:col>12</xdr:col>
          <xdr:colOff>480060</xdr:colOff>
          <xdr:row>51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50</xdr:row>
          <xdr:rowOff>7620</xdr:rowOff>
        </xdr:from>
        <xdr:to>
          <xdr:col>10</xdr:col>
          <xdr:colOff>457200</xdr:colOff>
          <xdr:row>51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50</xdr:row>
          <xdr:rowOff>7620</xdr:rowOff>
        </xdr:from>
        <xdr:to>
          <xdr:col>11</xdr:col>
          <xdr:colOff>457200</xdr:colOff>
          <xdr:row>51</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77</xdr:row>
          <xdr:rowOff>0</xdr:rowOff>
        </xdr:from>
        <xdr:to>
          <xdr:col>7</xdr:col>
          <xdr:colOff>457200</xdr:colOff>
          <xdr:row>78</xdr:row>
          <xdr:rowOff>7620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52</xdr:row>
          <xdr:rowOff>7620</xdr:rowOff>
        </xdr:from>
        <xdr:to>
          <xdr:col>4</xdr:col>
          <xdr:colOff>464820</xdr:colOff>
          <xdr:row>53</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52</xdr:row>
          <xdr:rowOff>7620</xdr:rowOff>
        </xdr:from>
        <xdr:to>
          <xdr:col>5</xdr:col>
          <xdr:colOff>457200</xdr:colOff>
          <xdr:row>53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52</xdr:row>
          <xdr:rowOff>7620</xdr:rowOff>
        </xdr:from>
        <xdr:to>
          <xdr:col>6</xdr:col>
          <xdr:colOff>464820</xdr:colOff>
          <xdr:row>53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52</xdr:row>
          <xdr:rowOff>7620</xdr:rowOff>
        </xdr:from>
        <xdr:to>
          <xdr:col>7</xdr:col>
          <xdr:colOff>464820</xdr:colOff>
          <xdr:row>53</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52</xdr:row>
          <xdr:rowOff>7620</xdr:rowOff>
        </xdr:from>
        <xdr:to>
          <xdr:col>8</xdr:col>
          <xdr:colOff>457200</xdr:colOff>
          <xdr:row>53</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52</xdr:row>
          <xdr:rowOff>7620</xdr:rowOff>
        </xdr:from>
        <xdr:to>
          <xdr:col>9</xdr:col>
          <xdr:colOff>464820</xdr:colOff>
          <xdr:row>53</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52</xdr:row>
          <xdr:rowOff>7620</xdr:rowOff>
        </xdr:from>
        <xdr:to>
          <xdr:col>12</xdr:col>
          <xdr:colOff>480060</xdr:colOff>
          <xdr:row>53</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52</xdr:row>
          <xdr:rowOff>7620</xdr:rowOff>
        </xdr:from>
        <xdr:to>
          <xdr:col>10</xdr:col>
          <xdr:colOff>457200</xdr:colOff>
          <xdr:row>53</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52</xdr:row>
          <xdr:rowOff>7620</xdr:rowOff>
        </xdr:from>
        <xdr:to>
          <xdr:col>11</xdr:col>
          <xdr:colOff>457200</xdr:colOff>
          <xdr:row>53</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52</xdr:row>
          <xdr:rowOff>7620</xdr:rowOff>
        </xdr:from>
        <xdr:to>
          <xdr:col>3</xdr:col>
          <xdr:colOff>449580</xdr:colOff>
          <xdr:row>53</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54</xdr:row>
          <xdr:rowOff>7620</xdr:rowOff>
        </xdr:from>
        <xdr:to>
          <xdr:col>4</xdr:col>
          <xdr:colOff>464820</xdr:colOff>
          <xdr:row>55</xdr:row>
          <xdr:rowOff>7620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54</xdr:row>
          <xdr:rowOff>7620</xdr:rowOff>
        </xdr:from>
        <xdr:to>
          <xdr:col>5</xdr:col>
          <xdr:colOff>457200</xdr:colOff>
          <xdr:row>55</xdr:row>
          <xdr:rowOff>7620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54</xdr:row>
          <xdr:rowOff>7620</xdr:rowOff>
        </xdr:from>
        <xdr:to>
          <xdr:col>6</xdr:col>
          <xdr:colOff>464820</xdr:colOff>
          <xdr:row>55</xdr:row>
          <xdr:rowOff>7620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54</xdr:row>
          <xdr:rowOff>7620</xdr:rowOff>
        </xdr:from>
        <xdr:to>
          <xdr:col>7</xdr:col>
          <xdr:colOff>464820</xdr:colOff>
          <xdr:row>55</xdr:row>
          <xdr:rowOff>7620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54</xdr:row>
          <xdr:rowOff>7620</xdr:rowOff>
        </xdr:from>
        <xdr:to>
          <xdr:col>8</xdr:col>
          <xdr:colOff>457200</xdr:colOff>
          <xdr:row>55</xdr:row>
          <xdr:rowOff>7620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54</xdr:row>
          <xdr:rowOff>7620</xdr:rowOff>
        </xdr:from>
        <xdr:to>
          <xdr:col>9</xdr:col>
          <xdr:colOff>464820</xdr:colOff>
          <xdr:row>55</xdr:row>
          <xdr:rowOff>7620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54</xdr:row>
          <xdr:rowOff>7620</xdr:rowOff>
        </xdr:from>
        <xdr:to>
          <xdr:col>12</xdr:col>
          <xdr:colOff>480060</xdr:colOff>
          <xdr:row>55</xdr:row>
          <xdr:rowOff>7620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54</xdr:row>
          <xdr:rowOff>7620</xdr:rowOff>
        </xdr:from>
        <xdr:to>
          <xdr:col>10</xdr:col>
          <xdr:colOff>457200</xdr:colOff>
          <xdr:row>55</xdr:row>
          <xdr:rowOff>7620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54</xdr:row>
          <xdr:rowOff>7620</xdr:rowOff>
        </xdr:from>
        <xdr:to>
          <xdr:col>11</xdr:col>
          <xdr:colOff>457200</xdr:colOff>
          <xdr:row>55</xdr:row>
          <xdr:rowOff>7620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54</xdr:row>
          <xdr:rowOff>7620</xdr:rowOff>
        </xdr:from>
        <xdr:to>
          <xdr:col>3</xdr:col>
          <xdr:colOff>449580</xdr:colOff>
          <xdr:row>55</xdr:row>
          <xdr:rowOff>7620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56</xdr:row>
          <xdr:rowOff>7620</xdr:rowOff>
        </xdr:from>
        <xdr:to>
          <xdr:col>4</xdr:col>
          <xdr:colOff>464820</xdr:colOff>
          <xdr:row>57</xdr:row>
          <xdr:rowOff>7620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56</xdr:row>
          <xdr:rowOff>7620</xdr:rowOff>
        </xdr:from>
        <xdr:to>
          <xdr:col>5</xdr:col>
          <xdr:colOff>457200</xdr:colOff>
          <xdr:row>57</xdr:row>
          <xdr:rowOff>7620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56</xdr:row>
          <xdr:rowOff>7620</xdr:rowOff>
        </xdr:from>
        <xdr:to>
          <xdr:col>6</xdr:col>
          <xdr:colOff>464820</xdr:colOff>
          <xdr:row>57</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56</xdr:row>
          <xdr:rowOff>7620</xdr:rowOff>
        </xdr:from>
        <xdr:to>
          <xdr:col>7</xdr:col>
          <xdr:colOff>464820</xdr:colOff>
          <xdr:row>57</xdr:row>
          <xdr:rowOff>7620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56</xdr:row>
          <xdr:rowOff>7620</xdr:rowOff>
        </xdr:from>
        <xdr:to>
          <xdr:col>8</xdr:col>
          <xdr:colOff>457200</xdr:colOff>
          <xdr:row>57</xdr:row>
          <xdr:rowOff>7620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56</xdr:row>
          <xdr:rowOff>7620</xdr:rowOff>
        </xdr:from>
        <xdr:to>
          <xdr:col>9</xdr:col>
          <xdr:colOff>464820</xdr:colOff>
          <xdr:row>57</xdr:row>
          <xdr:rowOff>7620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56</xdr:row>
          <xdr:rowOff>7620</xdr:rowOff>
        </xdr:from>
        <xdr:to>
          <xdr:col>12</xdr:col>
          <xdr:colOff>480060</xdr:colOff>
          <xdr:row>57</xdr:row>
          <xdr:rowOff>7620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56</xdr:row>
          <xdr:rowOff>7620</xdr:rowOff>
        </xdr:from>
        <xdr:to>
          <xdr:col>10</xdr:col>
          <xdr:colOff>457200</xdr:colOff>
          <xdr:row>57</xdr:row>
          <xdr:rowOff>7620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56</xdr:row>
          <xdr:rowOff>7620</xdr:rowOff>
        </xdr:from>
        <xdr:to>
          <xdr:col>11</xdr:col>
          <xdr:colOff>457200</xdr:colOff>
          <xdr:row>57</xdr:row>
          <xdr:rowOff>7620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56</xdr:row>
          <xdr:rowOff>7620</xdr:rowOff>
        </xdr:from>
        <xdr:to>
          <xdr:col>3</xdr:col>
          <xdr:colOff>449580</xdr:colOff>
          <xdr:row>57</xdr:row>
          <xdr:rowOff>7620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58</xdr:row>
          <xdr:rowOff>7620</xdr:rowOff>
        </xdr:from>
        <xdr:to>
          <xdr:col>4</xdr:col>
          <xdr:colOff>464820</xdr:colOff>
          <xdr:row>59</xdr:row>
          <xdr:rowOff>7620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58</xdr:row>
          <xdr:rowOff>7620</xdr:rowOff>
        </xdr:from>
        <xdr:to>
          <xdr:col>5</xdr:col>
          <xdr:colOff>457200</xdr:colOff>
          <xdr:row>59</xdr:row>
          <xdr:rowOff>7620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58</xdr:row>
          <xdr:rowOff>7620</xdr:rowOff>
        </xdr:from>
        <xdr:to>
          <xdr:col>6</xdr:col>
          <xdr:colOff>464820</xdr:colOff>
          <xdr:row>59</xdr:row>
          <xdr:rowOff>7620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58</xdr:row>
          <xdr:rowOff>7620</xdr:rowOff>
        </xdr:from>
        <xdr:to>
          <xdr:col>7</xdr:col>
          <xdr:colOff>464820</xdr:colOff>
          <xdr:row>59</xdr:row>
          <xdr:rowOff>7620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58</xdr:row>
          <xdr:rowOff>7620</xdr:rowOff>
        </xdr:from>
        <xdr:to>
          <xdr:col>8</xdr:col>
          <xdr:colOff>457200</xdr:colOff>
          <xdr:row>59</xdr:row>
          <xdr:rowOff>7620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58</xdr:row>
          <xdr:rowOff>7620</xdr:rowOff>
        </xdr:from>
        <xdr:to>
          <xdr:col>9</xdr:col>
          <xdr:colOff>464820</xdr:colOff>
          <xdr:row>59</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58</xdr:row>
          <xdr:rowOff>7620</xdr:rowOff>
        </xdr:from>
        <xdr:to>
          <xdr:col>12</xdr:col>
          <xdr:colOff>480060</xdr:colOff>
          <xdr:row>59</xdr:row>
          <xdr:rowOff>7620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58</xdr:row>
          <xdr:rowOff>7620</xdr:rowOff>
        </xdr:from>
        <xdr:to>
          <xdr:col>10</xdr:col>
          <xdr:colOff>457200</xdr:colOff>
          <xdr:row>59</xdr:row>
          <xdr:rowOff>7620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58</xdr:row>
          <xdr:rowOff>7620</xdr:rowOff>
        </xdr:from>
        <xdr:to>
          <xdr:col>11</xdr:col>
          <xdr:colOff>457200</xdr:colOff>
          <xdr:row>59</xdr:row>
          <xdr:rowOff>7620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7620</xdr:rowOff>
        </xdr:from>
        <xdr:to>
          <xdr:col>3</xdr:col>
          <xdr:colOff>449580</xdr:colOff>
          <xdr:row>59</xdr:row>
          <xdr:rowOff>7620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60</xdr:row>
          <xdr:rowOff>7620</xdr:rowOff>
        </xdr:from>
        <xdr:to>
          <xdr:col>4</xdr:col>
          <xdr:colOff>464820</xdr:colOff>
          <xdr:row>61</xdr:row>
          <xdr:rowOff>7620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60</xdr:row>
          <xdr:rowOff>7620</xdr:rowOff>
        </xdr:from>
        <xdr:to>
          <xdr:col>5</xdr:col>
          <xdr:colOff>457200</xdr:colOff>
          <xdr:row>61</xdr:row>
          <xdr:rowOff>7620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60</xdr:row>
          <xdr:rowOff>7620</xdr:rowOff>
        </xdr:from>
        <xdr:to>
          <xdr:col>6</xdr:col>
          <xdr:colOff>464820</xdr:colOff>
          <xdr:row>61</xdr:row>
          <xdr:rowOff>7620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60</xdr:row>
          <xdr:rowOff>7620</xdr:rowOff>
        </xdr:from>
        <xdr:to>
          <xdr:col>7</xdr:col>
          <xdr:colOff>464820</xdr:colOff>
          <xdr:row>61</xdr:row>
          <xdr:rowOff>7620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60</xdr:row>
          <xdr:rowOff>7620</xdr:rowOff>
        </xdr:from>
        <xdr:to>
          <xdr:col>8</xdr:col>
          <xdr:colOff>457200</xdr:colOff>
          <xdr:row>61</xdr:row>
          <xdr:rowOff>7620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60</xdr:row>
          <xdr:rowOff>7620</xdr:rowOff>
        </xdr:from>
        <xdr:to>
          <xdr:col>9</xdr:col>
          <xdr:colOff>464820</xdr:colOff>
          <xdr:row>61</xdr:row>
          <xdr:rowOff>7620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60</xdr:row>
          <xdr:rowOff>7620</xdr:rowOff>
        </xdr:from>
        <xdr:to>
          <xdr:col>12</xdr:col>
          <xdr:colOff>480060</xdr:colOff>
          <xdr:row>61</xdr:row>
          <xdr:rowOff>7620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60</xdr:row>
          <xdr:rowOff>7620</xdr:rowOff>
        </xdr:from>
        <xdr:to>
          <xdr:col>10</xdr:col>
          <xdr:colOff>457200</xdr:colOff>
          <xdr:row>61</xdr:row>
          <xdr:rowOff>7620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60</xdr:row>
          <xdr:rowOff>7620</xdr:rowOff>
        </xdr:from>
        <xdr:to>
          <xdr:col>11</xdr:col>
          <xdr:colOff>457200</xdr:colOff>
          <xdr:row>61</xdr:row>
          <xdr:rowOff>7620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60</xdr:row>
          <xdr:rowOff>7620</xdr:rowOff>
        </xdr:from>
        <xdr:to>
          <xdr:col>3</xdr:col>
          <xdr:colOff>449580</xdr:colOff>
          <xdr:row>61</xdr:row>
          <xdr:rowOff>7620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62</xdr:row>
          <xdr:rowOff>7620</xdr:rowOff>
        </xdr:from>
        <xdr:to>
          <xdr:col>4</xdr:col>
          <xdr:colOff>464820</xdr:colOff>
          <xdr:row>63</xdr:row>
          <xdr:rowOff>7620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62</xdr:row>
          <xdr:rowOff>7620</xdr:rowOff>
        </xdr:from>
        <xdr:to>
          <xdr:col>5</xdr:col>
          <xdr:colOff>457200</xdr:colOff>
          <xdr:row>63</xdr:row>
          <xdr:rowOff>7620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62</xdr:row>
          <xdr:rowOff>7620</xdr:rowOff>
        </xdr:from>
        <xdr:to>
          <xdr:col>6</xdr:col>
          <xdr:colOff>464820</xdr:colOff>
          <xdr:row>63</xdr:row>
          <xdr:rowOff>7620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62</xdr:row>
          <xdr:rowOff>7620</xdr:rowOff>
        </xdr:from>
        <xdr:to>
          <xdr:col>7</xdr:col>
          <xdr:colOff>464820</xdr:colOff>
          <xdr:row>63</xdr:row>
          <xdr:rowOff>7620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62</xdr:row>
          <xdr:rowOff>7620</xdr:rowOff>
        </xdr:from>
        <xdr:to>
          <xdr:col>8</xdr:col>
          <xdr:colOff>457200</xdr:colOff>
          <xdr:row>63</xdr:row>
          <xdr:rowOff>7620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62</xdr:row>
          <xdr:rowOff>7620</xdr:rowOff>
        </xdr:from>
        <xdr:to>
          <xdr:col>9</xdr:col>
          <xdr:colOff>464820</xdr:colOff>
          <xdr:row>63</xdr:row>
          <xdr:rowOff>7620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62</xdr:row>
          <xdr:rowOff>7620</xdr:rowOff>
        </xdr:from>
        <xdr:to>
          <xdr:col>12</xdr:col>
          <xdr:colOff>480060</xdr:colOff>
          <xdr:row>63</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62</xdr:row>
          <xdr:rowOff>7620</xdr:rowOff>
        </xdr:from>
        <xdr:to>
          <xdr:col>10</xdr:col>
          <xdr:colOff>457200</xdr:colOff>
          <xdr:row>63</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62</xdr:row>
          <xdr:rowOff>7620</xdr:rowOff>
        </xdr:from>
        <xdr:to>
          <xdr:col>11</xdr:col>
          <xdr:colOff>457200</xdr:colOff>
          <xdr:row>63</xdr:row>
          <xdr:rowOff>7620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62</xdr:row>
          <xdr:rowOff>7620</xdr:rowOff>
        </xdr:from>
        <xdr:to>
          <xdr:col>3</xdr:col>
          <xdr:colOff>449580</xdr:colOff>
          <xdr:row>63</xdr:row>
          <xdr:rowOff>7620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64</xdr:row>
          <xdr:rowOff>7620</xdr:rowOff>
        </xdr:from>
        <xdr:to>
          <xdr:col>4</xdr:col>
          <xdr:colOff>464820</xdr:colOff>
          <xdr:row>65</xdr:row>
          <xdr:rowOff>7620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64</xdr:row>
          <xdr:rowOff>7620</xdr:rowOff>
        </xdr:from>
        <xdr:to>
          <xdr:col>5</xdr:col>
          <xdr:colOff>457200</xdr:colOff>
          <xdr:row>65</xdr:row>
          <xdr:rowOff>7620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64</xdr:row>
          <xdr:rowOff>7620</xdr:rowOff>
        </xdr:from>
        <xdr:to>
          <xdr:col>6</xdr:col>
          <xdr:colOff>464820</xdr:colOff>
          <xdr:row>65</xdr:row>
          <xdr:rowOff>7620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64</xdr:row>
          <xdr:rowOff>7620</xdr:rowOff>
        </xdr:from>
        <xdr:to>
          <xdr:col>7</xdr:col>
          <xdr:colOff>464820</xdr:colOff>
          <xdr:row>65</xdr:row>
          <xdr:rowOff>7620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64</xdr:row>
          <xdr:rowOff>7620</xdr:rowOff>
        </xdr:from>
        <xdr:to>
          <xdr:col>8</xdr:col>
          <xdr:colOff>457200</xdr:colOff>
          <xdr:row>65</xdr:row>
          <xdr:rowOff>7620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64</xdr:row>
          <xdr:rowOff>7620</xdr:rowOff>
        </xdr:from>
        <xdr:to>
          <xdr:col>9</xdr:col>
          <xdr:colOff>464820</xdr:colOff>
          <xdr:row>65</xdr:row>
          <xdr:rowOff>7620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64</xdr:row>
          <xdr:rowOff>7620</xdr:rowOff>
        </xdr:from>
        <xdr:to>
          <xdr:col>12</xdr:col>
          <xdr:colOff>480060</xdr:colOff>
          <xdr:row>65</xdr:row>
          <xdr:rowOff>7620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64</xdr:row>
          <xdr:rowOff>7620</xdr:rowOff>
        </xdr:from>
        <xdr:to>
          <xdr:col>10</xdr:col>
          <xdr:colOff>457200</xdr:colOff>
          <xdr:row>65</xdr:row>
          <xdr:rowOff>7620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64</xdr:row>
          <xdr:rowOff>7620</xdr:rowOff>
        </xdr:from>
        <xdr:to>
          <xdr:col>11</xdr:col>
          <xdr:colOff>457200</xdr:colOff>
          <xdr:row>65</xdr:row>
          <xdr:rowOff>7620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64</xdr:row>
          <xdr:rowOff>7620</xdr:rowOff>
        </xdr:from>
        <xdr:to>
          <xdr:col>3</xdr:col>
          <xdr:colOff>449580</xdr:colOff>
          <xdr:row>65</xdr:row>
          <xdr:rowOff>7620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66</xdr:row>
          <xdr:rowOff>7620</xdr:rowOff>
        </xdr:from>
        <xdr:to>
          <xdr:col>4</xdr:col>
          <xdr:colOff>464820</xdr:colOff>
          <xdr:row>67</xdr:row>
          <xdr:rowOff>7620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66</xdr:row>
          <xdr:rowOff>7620</xdr:rowOff>
        </xdr:from>
        <xdr:to>
          <xdr:col>5</xdr:col>
          <xdr:colOff>457200</xdr:colOff>
          <xdr:row>67</xdr:row>
          <xdr:rowOff>7620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66</xdr:row>
          <xdr:rowOff>7620</xdr:rowOff>
        </xdr:from>
        <xdr:to>
          <xdr:col>6</xdr:col>
          <xdr:colOff>464820</xdr:colOff>
          <xdr:row>67</xdr:row>
          <xdr:rowOff>7620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66</xdr:row>
          <xdr:rowOff>7620</xdr:rowOff>
        </xdr:from>
        <xdr:to>
          <xdr:col>7</xdr:col>
          <xdr:colOff>464820</xdr:colOff>
          <xdr:row>67</xdr:row>
          <xdr:rowOff>7620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66</xdr:row>
          <xdr:rowOff>7620</xdr:rowOff>
        </xdr:from>
        <xdr:to>
          <xdr:col>8</xdr:col>
          <xdr:colOff>457200</xdr:colOff>
          <xdr:row>67</xdr:row>
          <xdr:rowOff>7620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66</xdr:row>
          <xdr:rowOff>7620</xdr:rowOff>
        </xdr:from>
        <xdr:to>
          <xdr:col>9</xdr:col>
          <xdr:colOff>464820</xdr:colOff>
          <xdr:row>67</xdr:row>
          <xdr:rowOff>7620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66</xdr:row>
          <xdr:rowOff>7620</xdr:rowOff>
        </xdr:from>
        <xdr:to>
          <xdr:col>12</xdr:col>
          <xdr:colOff>480060</xdr:colOff>
          <xdr:row>67</xdr:row>
          <xdr:rowOff>7620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66</xdr:row>
          <xdr:rowOff>7620</xdr:rowOff>
        </xdr:from>
        <xdr:to>
          <xdr:col>10</xdr:col>
          <xdr:colOff>457200</xdr:colOff>
          <xdr:row>67</xdr:row>
          <xdr:rowOff>7620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66</xdr:row>
          <xdr:rowOff>7620</xdr:rowOff>
        </xdr:from>
        <xdr:to>
          <xdr:col>11</xdr:col>
          <xdr:colOff>457200</xdr:colOff>
          <xdr:row>67</xdr:row>
          <xdr:rowOff>7620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66</xdr:row>
          <xdr:rowOff>7620</xdr:rowOff>
        </xdr:from>
        <xdr:to>
          <xdr:col>3</xdr:col>
          <xdr:colOff>449580</xdr:colOff>
          <xdr:row>67</xdr:row>
          <xdr:rowOff>7620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68</xdr:row>
          <xdr:rowOff>7620</xdr:rowOff>
        </xdr:from>
        <xdr:to>
          <xdr:col>4</xdr:col>
          <xdr:colOff>464820</xdr:colOff>
          <xdr:row>69</xdr:row>
          <xdr:rowOff>7620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68</xdr:row>
          <xdr:rowOff>7620</xdr:rowOff>
        </xdr:from>
        <xdr:to>
          <xdr:col>5</xdr:col>
          <xdr:colOff>457200</xdr:colOff>
          <xdr:row>69</xdr:row>
          <xdr:rowOff>7620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68</xdr:row>
          <xdr:rowOff>7620</xdr:rowOff>
        </xdr:from>
        <xdr:to>
          <xdr:col>6</xdr:col>
          <xdr:colOff>464820</xdr:colOff>
          <xdr:row>69</xdr:row>
          <xdr:rowOff>7620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68</xdr:row>
          <xdr:rowOff>7620</xdr:rowOff>
        </xdr:from>
        <xdr:to>
          <xdr:col>7</xdr:col>
          <xdr:colOff>464820</xdr:colOff>
          <xdr:row>69</xdr:row>
          <xdr:rowOff>7620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68</xdr:row>
          <xdr:rowOff>7620</xdr:rowOff>
        </xdr:from>
        <xdr:to>
          <xdr:col>8</xdr:col>
          <xdr:colOff>457200</xdr:colOff>
          <xdr:row>69</xdr:row>
          <xdr:rowOff>7620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68</xdr:row>
          <xdr:rowOff>7620</xdr:rowOff>
        </xdr:from>
        <xdr:to>
          <xdr:col>9</xdr:col>
          <xdr:colOff>464820</xdr:colOff>
          <xdr:row>69</xdr:row>
          <xdr:rowOff>7620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68</xdr:row>
          <xdr:rowOff>7620</xdr:rowOff>
        </xdr:from>
        <xdr:to>
          <xdr:col>12</xdr:col>
          <xdr:colOff>480060</xdr:colOff>
          <xdr:row>69</xdr:row>
          <xdr:rowOff>7620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68</xdr:row>
          <xdr:rowOff>7620</xdr:rowOff>
        </xdr:from>
        <xdr:to>
          <xdr:col>10</xdr:col>
          <xdr:colOff>457200</xdr:colOff>
          <xdr:row>69</xdr:row>
          <xdr:rowOff>7620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68</xdr:row>
          <xdr:rowOff>7620</xdr:rowOff>
        </xdr:from>
        <xdr:to>
          <xdr:col>11</xdr:col>
          <xdr:colOff>457200</xdr:colOff>
          <xdr:row>69</xdr:row>
          <xdr:rowOff>7620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68</xdr:row>
          <xdr:rowOff>7620</xdr:rowOff>
        </xdr:from>
        <xdr:to>
          <xdr:col>3</xdr:col>
          <xdr:colOff>449580</xdr:colOff>
          <xdr:row>69</xdr:row>
          <xdr:rowOff>7620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70</xdr:row>
          <xdr:rowOff>7620</xdr:rowOff>
        </xdr:from>
        <xdr:to>
          <xdr:col>4</xdr:col>
          <xdr:colOff>464820</xdr:colOff>
          <xdr:row>71</xdr:row>
          <xdr:rowOff>7620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70</xdr:row>
          <xdr:rowOff>7620</xdr:rowOff>
        </xdr:from>
        <xdr:to>
          <xdr:col>5</xdr:col>
          <xdr:colOff>457200</xdr:colOff>
          <xdr:row>71</xdr:row>
          <xdr:rowOff>7620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70</xdr:row>
          <xdr:rowOff>7620</xdr:rowOff>
        </xdr:from>
        <xdr:to>
          <xdr:col>6</xdr:col>
          <xdr:colOff>464820</xdr:colOff>
          <xdr:row>71</xdr:row>
          <xdr:rowOff>7620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70</xdr:row>
          <xdr:rowOff>7620</xdr:rowOff>
        </xdr:from>
        <xdr:to>
          <xdr:col>7</xdr:col>
          <xdr:colOff>464820</xdr:colOff>
          <xdr:row>71</xdr:row>
          <xdr:rowOff>7620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70</xdr:row>
          <xdr:rowOff>7620</xdr:rowOff>
        </xdr:from>
        <xdr:to>
          <xdr:col>8</xdr:col>
          <xdr:colOff>457200</xdr:colOff>
          <xdr:row>71</xdr:row>
          <xdr:rowOff>7620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70</xdr:row>
          <xdr:rowOff>7620</xdr:rowOff>
        </xdr:from>
        <xdr:to>
          <xdr:col>9</xdr:col>
          <xdr:colOff>464820</xdr:colOff>
          <xdr:row>71</xdr:row>
          <xdr:rowOff>7620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70</xdr:row>
          <xdr:rowOff>7620</xdr:rowOff>
        </xdr:from>
        <xdr:to>
          <xdr:col>12</xdr:col>
          <xdr:colOff>480060</xdr:colOff>
          <xdr:row>71</xdr:row>
          <xdr:rowOff>7620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70</xdr:row>
          <xdr:rowOff>7620</xdr:rowOff>
        </xdr:from>
        <xdr:to>
          <xdr:col>10</xdr:col>
          <xdr:colOff>457200</xdr:colOff>
          <xdr:row>71</xdr:row>
          <xdr:rowOff>7620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70</xdr:row>
          <xdr:rowOff>7620</xdr:rowOff>
        </xdr:from>
        <xdr:to>
          <xdr:col>11</xdr:col>
          <xdr:colOff>457200</xdr:colOff>
          <xdr:row>71</xdr:row>
          <xdr:rowOff>7620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70</xdr:row>
          <xdr:rowOff>7620</xdr:rowOff>
        </xdr:from>
        <xdr:to>
          <xdr:col>3</xdr:col>
          <xdr:colOff>449580</xdr:colOff>
          <xdr:row>71</xdr:row>
          <xdr:rowOff>7620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50</xdr:row>
          <xdr:rowOff>7620</xdr:rowOff>
        </xdr:from>
        <xdr:to>
          <xdr:col>3</xdr:col>
          <xdr:colOff>449580</xdr:colOff>
          <xdr:row>51</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48</xdr:row>
          <xdr:rowOff>7620</xdr:rowOff>
        </xdr:from>
        <xdr:to>
          <xdr:col>3</xdr:col>
          <xdr:colOff>457200</xdr:colOff>
          <xdr:row>49</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48</xdr:row>
          <xdr:rowOff>7620</xdr:rowOff>
        </xdr:from>
        <xdr:to>
          <xdr:col>15</xdr:col>
          <xdr:colOff>464820</xdr:colOff>
          <xdr:row>49</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50</xdr:row>
          <xdr:rowOff>7620</xdr:rowOff>
        </xdr:from>
        <xdr:to>
          <xdr:col>15</xdr:col>
          <xdr:colOff>464820</xdr:colOff>
          <xdr:row>51</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52</xdr:row>
          <xdr:rowOff>7620</xdr:rowOff>
        </xdr:from>
        <xdr:to>
          <xdr:col>15</xdr:col>
          <xdr:colOff>464820</xdr:colOff>
          <xdr:row>53</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52</xdr:row>
          <xdr:rowOff>7620</xdr:rowOff>
        </xdr:from>
        <xdr:to>
          <xdr:col>14</xdr:col>
          <xdr:colOff>449580</xdr:colOff>
          <xdr:row>53</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54</xdr:row>
          <xdr:rowOff>7620</xdr:rowOff>
        </xdr:from>
        <xdr:to>
          <xdr:col>15</xdr:col>
          <xdr:colOff>464820</xdr:colOff>
          <xdr:row>55</xdr:row>
          <xdr:rowOff>7620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54</xdr:row>
          <xdr:rowOff>7620</xdr:rowOff>
        </xdr:from>
        <xdr:to>
          <xdr:col>14</xdr:col>
          <xdr:colOff>449580</xdr:colOff>
          <xdr:row>55</xdr:row>
          <xdr:rowOff>7620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56</xdr:row>
          <xdr:rowOff>7620</xdr:rowOff>
        </xdr:from>
        <xdr:to>
          <xdr:col>15</xdr:col>
          <xdr:colOff>464820</xdr:colOff>
          <xdr:row>57</xdr:row>
          <xdr:rowOff>7620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56</xdr:row>
          <xdr:rowOff>7620</xdr:rowOff>
        </xdr:from>
        <xdr:to>
          <xdr:col>14</xdr:col>
          <xdr:colOff>449580</xdr:colOff>
          <xdr:row>57</xdr:row>
          <xdr:rowOff>7620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58</xdr:row>
          <xdr:rowOff>7620</xdr:rowOff>
        </xdr:from>
        <xdr:to>
          <xdr:col>15</xdr:col>
          <xdr:colOff>464820</xdr:colOff>
          <xdr:row>59</xdr:row>
          <xdr:rowOff>7620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58</xdr:row>
          <xdr:rowOff>7620</xdr:rowOff>
        </xdr:from>
        <xdr:to>
          <xdr:col>14</xdr:col>
          <xdr:colOff>449580</xdr:colOff>
          <xdr:row>59</xdr:row>
          <xdr:rowOff>7620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60</xdr:row>
          <xdr:rowOff>7620</xdr:rowOff>
        </xdr:from>
        <xdr:to>
          <xdr:col>15</xdr:col>
          <xdr:colOff>464820</xdr:colOff>
          <xdr:row>61</xdr:row>
          <xdr:rowOff>7620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60</xdr:row>
          <xdr:rowOff>7620</xdr:rowOff>
        </xdr:from>
        <xdr:to>
          <xdr:col>14</xdr:col>
          <xdr:colOff>449580</xdr:colOff>
          <xdr:row>61</xdr:row>
          <xdr:rowOff>7620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62</xdr:row>
          <xdr:rowOff>7620</xdr:rowOff>
        </xdr:from>
        <xdr:to>
          <xdr:col>15</xdr:col>
          <xdr:colOff>464820</xdr:colOff>
          <xdr:row>63</xdr:row>
          <xdr:rowOff>7620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62</xdr:row>
          <xdr:rowOff>7620</xdr:rowOff>
        </xdr:from>
        <xdr:to>
          <xdr:col>14</xdr:col>
          <xdr:colOff>449580</xdr:colOff>
          <xdr:row>63</xdr:row>
          <xdr:rowOff>7620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64</xdr:row>
          <xdr:rowOff>7620</xdr:rowOff>
        </xdr:from>
        <xdr:to>
          <xdr:col>15</xdr:col>
          <xdr:colOff>464820</xdr:colOff>
          <xdr:row>65</xdr:row>
          <xdr:rowOff>7620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64</xdr:row>
          <xdr:rowOff>7620</xdr:rowOff>
        </xdr:from>
        <xdr:to>
          <xdr:col>14</xdr:col>
          <xdr:colOff>449580</xdr:colOff>
          <xdr:row>65</xdr:row>
          <xdr:rowOff>7620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66</xdr:row>
          <xdr:rowOff>7620</xdr:rowOff>
        </xdr:from>
        <xdr:to>
          <xdr:col>15</xdr:col>
          <xdr:colOff>464820</xdr:colOff>
          <xdr:row>67</xdr:row>
          <xdr:rowOff>7620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66</xdr:row>
          <xdr:rowOff>7620</xdr:rowOff>
        </xdr:from>
        <xdr:to>
          <xdr:col>14</xdr:col>
          <xdr:colOff>449580</xdr:colOff>
          <xdr:row>67</xdr:row>
          <xdr:rowOff>7620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68</xdr:row>
          <xdr:rowOff>7620</xdr:rowOff>
        </xdr:from>
        <xdr:to>
          <xdr:col>15</xdr:col>
          <xdr:colOff>464820</xdr:colOff>
          <xdr:row>69</xdr:row>
          <xdr:rowOff>7620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68</xdr:row>
          <xdr:rowOff>7620</xdr:rowOff>
        </xdr:from>
        <xdr:to>
          <xdr:col>14</xdr:col>
          <xdr:colOff>449580</xdr:colOff>
          <xdr:row>69</xdr:row>
          <xdr:rowOff>7620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70</xdr:row>
          <xdr:rowOff>7620</xdr:rowOff>
        </xdr:from>
        <xdr:to>
          <xdr:col>15</xdr:col>
          <xdr:colOff>464820</xdr:colOff>
          <xdr:row>71</xdr:row>
          <xdr:rowOff>7620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70</xdr:row>
          <xdr:rowOff>7620</xdr:rowOff>
        </xdr:from>
        <xdr:to>
          <xdr:col>14</xdr:col>
          <xdr:colOff>449580</xdr:colOff>
          <xdr:row>71</xdr:row>
          <xdr:rowOff>7620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50</xdr:row>
          <xdr:rowOff>7620</xdr:rowOff>
        </xdr:from>
        <xdr:to>
          <xdr:col>14</xdr:col>
          <xdr:colOff>449580</xdr:colOff>
          <xdr:row>51</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48</xdr:row>
          <xdr:rowOff>22860</xdr:rowOff>
        </xdr:from>
        <xdr:to>
          <xdr:col>14</xdr:col>
          <xdr:colOff>449580</xdr:colOff>
          <xdr:row>49</xdr:row>
          <xdr:rowOff>7620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76</xdr:row>
          <xdr:rowOff>182880</xdr:rowOff>
        </xdr:from>
        <xdr:to>
          <xdr:col>14</xdr:col>
          <xdr:colOff>449580</xdr:colOff>
          <xdr:row>78</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14</xdr:col>
      <xdr:colOff>342901</xdr:colOff>
      <xdr:row>0</xdr:row>
      <xdr:rowOff>0</xdr:rowOff>
    </xdr:from>
    <xdr:to>
      <xdr:col>18</xdr:col>
      <xdr:colOff>592456</xdr:colOff>
      <xdr:row>8</xdr:row>
      <xdr:rowOff>127635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1" y="0"/>
          <a:ext cx="2249805" cy="157543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149" Type="http://schemas.openxmlformats.org/officeDocument/2006/relationships/ctrlProp" Target="../ctrlProps/ctrlProp14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129" Type="http://schemas.openxmlformats.org/officeDocument/2006/relationships/ctrlProp" Target="../ctrlProps/ctrlProp125.xml"/><Relationship Id="rId137" Type="http://schemas.openxmlformats.org/officeDocument/2006/relationships/ctrlProp" Target="../ctrlProps/ctrlProp13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32" Type="http://schemas.openxmlformats.org/officeDocument/2006/relationships/ctrlProp" Target="../ctrlProps/ctrlProp128.xml"/><Relationship Id="rId140" Type="http://schemas.openxmlformats.org/officeDocument/2006/relationships/ctrlProp" Target="../ctrlProps/ctrlProp136.xml"/><Relationship Id="rId145" Type="http://schemas.openxmlformats.org/officeDocument/2006/relationships/ctrlProp" Target="../ctrlProps/ctrlProp14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143" Type="http://schemas.openxmlformats.org/officeDocument/2006/relationships/ctrlProp" Target="../ctrlProps/ctrlProp139.xml"/><Relationship Id="rId148" Type="http://schemas.openxmlformats.org/officeDocument/2006/relationships/ctrlProp" Target="../ctrlProps/ctrlProp144.xml"/><Relationship Id="rId151" Type="http://schemas.openxmlformats.org/officeDocument/2006/relationships/ctrlProp" Target="../ctrlProps/ctrlProp14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2.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S116"/>
  <sheetViews>
    <sheetView showGridLines="0" tabSelected="1" zoomScaleNormal="100" zoomScaleSheetLayoutView="100" workbookViewId="0">
      <selection activeCell="C69" sqref="C69"/>
    </sheetView>
  </sheetViews>
  <sheetFormatPr baseColWidth="10" defaultColWidth="9.109375" defaultRowHeight="13.8" x14ac:dyDescent="0.25"/>
  <cols>
    <col min="1" max="2" width="7.109375" style="1" customWidth="1"/>
    <col min="3" max="3" width="15.6640625" style="1" customWidth="1"/>
    <col min="4" max="6" width="7.5546875" style="1" customWidth="1"/>
    <col min="7" max="7" width="8.109375" style="1" customWidth="1"/>
    <col min="8" max="13" width="7.5546875" style="1" customWidth="1"/>
    <col min="14" max="14" width="7.109375" style="1" customWidth="1"/>
    <col min="15" max="16" width="7.5546875" style="1" customWidth="1"/>
    <col min="17" max="17" width="6.33203125" style="1" customWidth="1"/>
    <col min="18" max="18" width="8.5546875" style="23" customWidth="1"/>
    <col min="19" max="16384" width="9.109375" style="1"/>
  </cols>
  <sheetData>
    <row r="1" spans="1:19" ht="14.25" customHeight="1" x14ac:dyDescent="0.3">
      <c r="A1" s="154" t="s">
        <v>100</v>
      </c>
      <c r="B1" s="155"/>
      <c r="C1" s="155"/>
      <c r="D1" s="155"/>
      <c r="E1" s="155"/>
      <c r="F1" s="155"/>
      <c r="G1" s="155"/>
      <c r="H1" s="155"/>
      <c r="I1" s="155"/>
      <c r="J1" s="145"/>
      <c r="K1" s="145"/>
      <c r="L1" s="145"/>
      <c r="M1" s="145"/>
      <c r="N1" s="145"/>
      <c r="O1" s="145"/>
      <c r="P1" s="145"/>
      <c r="Q1" s="145"/>
      <c r="R1" s="145"/>
      <c r="S1" s="145"/>
    </row>
    <row r="2" spans="1:19" ht="14.25" customHeight="1" x14ac:dyDescent="0.3">
      <c r="A2" s="155"/>
      <c r="B2" s="155"/>
      <c r="C2" s="155"/>
      <c r="D2" s="155"/>
      <c r="E2" s="155"/>
      <c r="F2" s="155"/>
      <c r="G2" s="155"/>
      <c r="H2" s="155"/>
      <c r="I2" s="155"/>
      <c r="J2" s="145"/>
      <c r="K2" s="145"/>
      <c r="L2" s="145"/>
      <c r="M2" s="145"/>
      <c r="N2" s="145"/>
      <c r="O2" s="145"/>
      <c r="P2" s="145"/>
      <c r="Q2" s="145"/>
      <c r="R2" s="145"/>
      <c r="S2" s="145"/>
    </row>
    <row r="3" spans="1:19" ht="14.25" customHeight="1" x14ac:dyDescent="0.3">
      <c r="A3" s="155"/>
      <c r="B3" s="155"/>
      <c r="C3" s="155"/>
      <c r="D3" s="155"/>
      <c r="E3" s="155"/>
      <c r="F3" s="155"/>
      <c r="G3" s="155"/>
      <c r="H3" s="155"/>
      <c r="I3" s="155"/>
      <c r="J3" s="145"/>
      <c r="K3" s="145"/>
      <c r="L3" s="145"/>
      <c r="M3" s="145"/>
      <c r="N3" s="145"/>
      <c r="O3" s="145"/>
      <c r="P3" s="145"/>
      <c r="Q3" s="145"/>
      <c r="R3" s="145"/>
      <c r="S3" s="145"/>
    </row>
    <row r="4" spans="1:19" ht="14.25" customHeight="1" x14ac:dyDescent="0.3">
      <c r="A4" s="145"/>
      <c r="B4" s="145"/>
      <c r="C4" s="145"/>
      <c r="D4" s="145"/>
      <c r="E4" s="145"/>
      <c r="F4" s="145"/>
      <c r="G4" s="145"/>
      <c r="H4" s="145"/>
      <c r="I4" s="145"/>
      <c r="J4" s="145"/>
      <c r="K4" s="145"/>
      <c r="L4" s="145"/>
      <c r="M4" s="145"/>
      <c r="N4" s="145"/>
      <c r="O4" s="145"/>
      <c r="P4" s="145"/>
      <c r="Q4" s="145"/>
      <c r="R4" s="145"/>
      <c r="S4" s="145"/>
    </row>
    <row r="5" spans="1:19" ht="14.25" customHeight="1" x14ac:dyDescent="0.3">
      <c r="A5" s="147" t="s">
        <v>103</v>
      </c>
      <c r="B5" s="147"/>
      <c r="C5" s="147"/>
      <c r="D5" s="147"/>
      <c r="E5" s="147"/>
      <c r="F5" s="147"/>
      <c r="G5" s="156" t="s">
        <v>95</v>
      </c>
      <c r="H5" s="157"/>
      <c r="I5" s="147" t="s">
        <v>101</v>
      </c>
      <c r="J5" s="147"/>
      <c r="K5" s="147"/>
      <c r="L5" s="145"/>
      <c r="M5" s="145"/>
      <c r="N5" s="145"/>
      <c r="O5" s="145"/>
      <c r="P5" s="145"/>
      <c r="Q5" s="145"/>
      <c r="R5" s="145"/>
      <c r="S5" s="145"/>
    </row>
    <row r="6" spans="1:19" ht="14.25" customHeight="1" x14ac:dyDescent="0.3">
      <c r="A6" s="152" t="s">
        <v>104</v>
      </c>
      <c r="B6" s="152"/>
      <c r="C6" s="152"/>
      <c r="D6" s="152"/>
      <c r="E6" s="152"/>
      <c r="F6" s="152"/>
      <c r="G6" s="152"/>
      <c r="H6" s="153"/>
      <c r="I6" s="152"/>
      <c r="J6" s="152"/>
      <c r="K6" s="152"/>
      <c r="L6" s="145"/>
      <c r="M6" s="145"/>
      <c r="N6" s="145"/>
      <c r="O6" s="145"/>
      <c r="P6" s="145"/>
      <c r="Q6" s="145"/>
      <c r="R6" s="145"/>
      <c r="S6" s="145"/>
    </row>
    <row r="7" spans="1:19" ht="14.25" customHeight="1" x14ac:dyDescent="0.3">
      <c r="A7" s="147" t="s">
        <v>105</v>
      </c>
      <c r="B7" s="147"/>
      <c r="C7" s="147"/>
      <c r="D7" s="147"/>
      <c r="E7" s="147"/>
      <c r="F7" s="147"/>
      <c r="G7" s="147" t="s">
        <v>54</v>
      </c>
      <c r="H7" s="147"/>
      <c r="I7" s="148" t="s">
        <v>102</v>
      </c>
      <c r="J7" s="147"/>
      <c r="K7" s="147"/>
      <c r="L7" s="145"/>
      <c r="M7" s="145"/>
      <c r="N7" s="145"/>
      <c r="O7" s="145"/>
      <c r="P7" s="145"/>
      <c r="Q7" s="145"/>
      <c r="R7" s="145"/>
      <c r="S7" s="145"/>
    </row>
    <row r="8" spans="1:19" ht="14.25" customHeight="1" x14ac:dyDescent="0.3">
      <c r="A8" s="147" t="s">
        <v>106</v>
      </c>
      <c r="B8" s="147"/>
      <c r="C8" s="147"/>
      <c r="D8" s="147"/>
      <c r="E8" s="147"/>
      <c r="F8" s="147"/>
      <c r="G8" s="147"/>
      <c r="H8" s="147"/>
      <c r="I8" s="147"/>
      <c r="J8" s="147"/>
      <c r="K8" s="147"/>
      <c r="L8" s="145"/>
      <c r="M8" s="145"/>
      <c r="N8" s="145"/>
      <c r="O8" s="145"/>
      <c r="P8" s="145"/>
      <c r="Q8" s="145"/>
      <c r="R8" s="145"/>
      <c r="S8" s="145"/>
    </row>
    <row r="9" spans="1:19" ht="14.25" customHeight="1" x14ac:dyDescent="0.3">
      <c r="A9" s="147" t="s">
        <v>94</v>
      </c>
      <c r="B9" s="147"/>
      <c r="C9" s="147"/>
      <c r="D9" s="147"/>
      <c r="E9" s="147"/>
      <c r="F9" s="147"/>
      <c r="G9" s="147"/>
      <c r="H9" s="147"/>
      <c r="I9" s="147"/>
      <c r="J9" s="147"/>
      <c r="K9" s="147"/>
      <c r="L9" s="92"/>
      <c r="M9" s="92"/>
      <c r="N9" s="92"/>
      <c r="O9" s="92"/>
      <c r="P9" s="92"/>
      <c r="Q9" s="92"/>
      <c r="R9" s="92"/>
      <c r="S9" s="92"/>
    </row>
    <row r="10" spans="1:19" ht="15.75" customHeight="1" thickBot="1" x14ac:dyDescent="0.35">
      <c r="A10" s="93"/>
      <c r="B10" s="93"/>
      <c r="C10" s="93"/>
      <c r="D10" s="93"/>
      <c r="E10" s="93"/>
      <c r="F10" s="93"/>
      <c r="G10" s="93"/>
      <c r="H10" s="93"/>
      <c r="I10" s="93"/>
      <c r="J10" s="93"/>
      <c r="K10" s="93"/>
      <c r="L10" s="93"/>
      <c r="M10" s="93"/>
      <c r="N10" s="94"/>
      <c r="O10" s="94"/>
      <c r="P10" s="94"/>
      <c r="Q10" s="94"/>
      <c r="R10" s="46"/>
      <c r="S10" s="89"/>
    </row>
    <row r="11" spans="1:19" ht="10.5" customHeight="1" x14ac:dyDescent="0.25">
      <c r="A11" s="184" t="s">
        <v>74</v>
      </c>
      <c r="B11" s="185"/>
      <c r="C11" s="185"/>
      <c r="D11" s="185"/>
      <c r="E11" s="185"/>
      <c r="F11" s="185"/>
      <c r="G11" s="185"/>
      <c r="H11" s="185"/>
      <c r="I11" s="185"/>
      <c r="J11" s="185"/>
      <c r="K11" s="185"/>
      <c r="L11" s="185"/>
      <c r="M11" s="185"/>
      <c r="N11" s="185"/>
      <c r="O11" s="185"/>
      <c r="P11" s="185"/>
      <c r="Q11" s="185"/>
      <c r="R11" s="185"/>
      <c r="S11" s="186"/>
    </row>
    <row r="12" spans="1:19" ht="18.75" customHeight="1" x14ac:dyDescent="0.25">
      <c r="A12" s="187"/>
      <c r="B12" s="188"/>
      <c r="C12" s="188"/>
      <c r="D12" s="188"/>
      <c r="E12" s="188"/>
      <c r="F12" s="188"/>
      <c r="G12" s="188"/>
      <c r="H12" s="188"/>
      <c r="I12" s="188"/>
      <c r="J12" s="188"/>
      <c r="K12" s="188"/>
      <c r="L12" s="188"/>
      <c r="M12" s="188"/>
      <c r="N12" s="188"/>
      <c r="O12" s="188"/>
      <c r="P12" s="188"/>
      <c r="Q12" s="188"/>
      <c r="R12" s="188"/>
      <c r="S12" s="189"/>
    </row>
    <row r="13" spans="1:19" ht="15.75" customHeight="1" x14ac:dyDescent="0.25">
      <c r="A13" s="187"/>
      <c r="B13" s="188"/>
      <c r="C13" s="188"/>
      <c r="D13" s="188"/>
      <c r="E13" s="188"/>
      <c r="F13" s="188"/>
      <c r="G13" s="188"/>
      <c r="H13" s="188"/>
      <c r="I13" s="188"/>
      <c r="J13" s="188"/>
      <c r="K13" s="188"/>
      <c r="L13" s="188"/>
      <c r="M13" s="188"/>
      <c r="N13" s="188"/>
      <c r="O13" s="188"/>
      <c r="P13" s="188"/>
      <c r="Q13" s="188"/>
      <c r="R13" s="188"/>
      <c r="S13" s="189"/>
    </row>
    <row r="14" spans="1:19" ht="15.75" customHeight="1" x14ac:dyDescent="0.25">
      <c r="A14" s="187"/>
      <c r="B14" s="188"/>
      <c r="C14" s="188"/>
      <c r="D14" s="188"/>
      <c r="E14" s="188"/>
      <c r="F14" s="188"/>
      <c r="G14" s="188"/>
      <c r="H14" s="188"/>
      <c r="I14" s="188"/>
      <c r="J14" s="188"/>
      <c r="K14" s="188"/>
      <c r="L14" s="188"/>
      <c r="M14" s="188"/>
      <c r="N14" s="188"/>
      <c r="O14" s="188"/>
      <c r="P14" s="188"/>
      <c r="Q14" s="188"/>
      <c r="R14" s="188"/>
      <c r="S14" s="189"/>
    </row>
    <row r="15" spans="1:19" ht="10.5" customHeight="1" thickBot="1" x14ac:dyDescent="0.3">
      <c r="A15" s="190"/>
      <c r="B15" s="191"/>
      <c r="C15" s="191"/>
      <c r="D15" s="191"/>
      <c r="E15" s="191"/>
      <c r="F15" s="191"/>
      <c r="G15" s="191"/>
      <c r="H15" s="191"/>
      <c r="I15" s="191"/>
      <c r="J15" s="191"/>
      <c r="K15" s="191"/>
      <c r="L15" s="191"/>
      <c r="M15" s="191"/>
      <c r="N15" s="191"/>
      <c r="O15" s="191"/>
      <c r="P15" s="191"/>
      <c r="Q15" s="191"/>
      <c r="R15" s="191"/>
      <c r="S15" s="192"/>
    </row>
    <row r="16" spans="1:19" ht="15.75" customHeight="1" x14ac:dyDescent="0.3">
      <c r="A16" s="93"/>
      <c r="B16" s="93"/>
      <c r="C16" s="93"/>
      <c r="D16" s="93"/>
      <c r="E16" s="93"/>
      <c r="F16" s="93"/>
      <c r="G16" s="93"/>
      <c r="H16" s="93"/>
      <c r="I16" s="93"/>
      <c r="J16" s="93"/>
      <c r="K16" s="93"/>
      <c r="L16" s="93"/>
      <c r="M16" s="93"/>
      <c r="N16" s="94"/>
      <c r="O16" s="94"/>
      <c r="P16" s="94"/>
      <c r="Q16" s="94"/>
      <c r="R16" s="46"/>
      <c r="S16" s="89"/>
    </row>
    <row r="17" spans="1:19" ht="15.75" customHeight="1" x14ac:dyDescent="0.3">
      <c r="A17" s="93"/>
      <c r="B17" s="93"/>
      <c r="C17" s="93"/>
      <c r="D17" s="93"/>
      <c r="E17" s="93"/>
      <c r="F17" s="93"/>
      <c r="G17" s="93"/>
      <c r="H17" s="93"/>
      <c r="I17" s="93"/>
      <c r="J17" s="93"/>
      <c r="K17" s="93"/>
      <c r="L17" s="93"/>
      <c r="M17" s="93"/>
      <c r="N17" s="94"/>
      <c r="O17" s="94"/>
      <c r="P17" s="94"/>
      <c r="Q17" s="94"/>
      <c r="R17" s="46"/>
      <c r="S17" s="89"/>
    </row>
    <row r="18" spans="1:19" ht="15.75" customHeight="1" x14ac:dyDescent="0.3">
      <c r="A18" s="93"/>
      <c r="B18" s="93"/>
      <c r="C18" s="95" t="s">
        <v>55</v>
      </c>
      <c r="D18" s="93"/>
      <c r="E18" s="93"/>
      <c r="F18" s="93"/>
      <c r="G18" s="93"/>
      <c r="H18" s="93"/>
      <c r="I18" s="93"/>
      <c r="J18" s="269" t="s">
        <v>56</v>
      </c>
      <c r="K18" s="270"/>
      <c r="L18" s="270"/>
      <c r="M18" s="270"/>
      <c r="N18" s="94"/>
      <c r="O18" s="94"/>
      <c r="P18" s="94"/>
      <c r="Q18" s="94"/>
      <c r="R18" s="46"/>
      <c r="S18" s="89"/>
    </row>
    <row r="19" spans="1:19" s="28" customFormat="1" ht="15" thickBot="1" x14ac:dyDescent="0.35">
      <c r="A19" s="96"/>
      <c r="B19" s="92"/>
      <c r="C19" s="92"/>
      <c r="D19" s="92"/>
      <c r="E19" s="92"/>
      <c r="F19" s="92"/>
      <c r="G19" s="92"/>
      <c r="H19" s="92"/>
      <c r="I19" s="92"/>
      <c r="J19" s="92"/>
      <c r="K19" s="92"/>
      <c r="L19" s="92"/>
      <c r="M19" s="92"/>
      <c r="N19" s="92"/>
      <c r="O19" s="92"/>
      <c r="P19" s="92"/>
      <c r="Q19" s="92"/>
      <c r="R19" s="92"/>
      <c r="S19" s="92"/>
    </row>
    <row r="20" spans="1:19" ht="15" thickBot="1" x14ac:dyDescent="0.35">
      <c r="A20" s="46"/>
      <c r="B20" s="97"/>
      <c r="C20" s="98" t="s">
        <v>35</v>
      </c>
      <c r="D20" s="99"/>
      <c r="E20" s="162"/>
      <c r="F20" s="163"/>
      <c r="G20" s="163"/>
      <c r="H20" s="164"/>
      <c r="I20" s="94"/>
      <c r="J20" s="98" t="s">
        <v>57</v>
      </c>
      <c r="K20" s="99"/>
      <c r="L20" s="181"/>
      <c r="M20" s="234"/>
      <c r="N20" s="234"/>
      <c r="O20" s="235"/>
      <c r="P20" s="89"/>
      <c r="Q20" s="89"/>
      <c r="R20" s="89"/>
      <c r="S20" s="89"/>
    </row>
    <row r="21" spans="1:19" ht="15" thickBot="1" x14ac:dyDescent="0.35">
      <c r="A21" s="100"/>
      <c r="B21" s="94"/>
      <c r="C21" s="94"/>
      <c r="D21" s="94"/>
      <c r="E21" s="162"/>
      <c r="F21" s="163"/>
      <c r="G21" s="163"/>
      <c r="H21" s="164"/>
      <c r="I21" s="94"/>
      <c r="J21" s="101" t="s">
        <v>60</v>
      </c>
      <c r="K21" s="94"/>
      <c r="L21" s="181"/>
      <c r="M21" s="234"/>
      <c r="N21" s="234"/>
      <c r="O21" s="235"/>
      <c r="P21" s="89"/>
      <c r="Q21" s="89"/>
      <c r="R21" s="89"/>
      <c r="S21" s="89"/>
    </row>
    <row r="22" spans="1:19" ht="15" thickBot="1" x14ac:dyDescent="0.35">
      <c r="A22" s="100"/>
      <c r="B22" s="94"/>
      <c r="C22" s="46" t="s">
        <v>36</v>
      </c>
      <c r="D22" s="94"/>
      <c r="E22" s="162"/>
      <c r="F22" s="165"/>
      <c r="G22" s="165"/>
      <c r="H22" s="166"/>
      <c r="I22" s="94"/>
      <c r="J22" s="46" t="s">
        <v>58</v>
      </c>
      <c r="K22" s="94"/>
      <c r="L22" s="181"/>
      <c r="M22" s="182"/>
      <c r="N22" s="182"/>
      <c r="O22" s="183"/>
      <c r="P22" s="89"/>
      <c r="Q22" s="89"/>
      <c r="R22" s="89"/>
      <c r="S22" s="89"/>
    </row>
    <row r="23" spans="1:19" ht="15" thickBot="1" x14ac:dyDescent="0.35">
      <c r="A23" s="100"/>
      <c r="B23" s="94"/>
      <c r="C23" s="46" t="s">
        <v>37</v>
      </c>
      <c r="D23" s="94"/>
      <c r="E23" s="167"/>
      <c r="F23" s="168"/>
      <c r="G23" s="168"/>
      <c r="H23" s="169"/>
      <c r="I23" s="94"/>
      <c r="J23" s="46" t="s">
        <v>59</v>
      </c>
      <c r="K23" s="94"/>
      <c r="L23" s="201"/>
      <c r="M23" s="202"/>
      <c r="N23" s="202"/>
      <c r="O23" s="203"/>
      <c r="P23" s="89"/>
      <c r="Q23" s="89"/>
      <c r="R23" s="89"/>
      <c r="S23" s="89"/>
    </row>
    <row r="24" spans="1:19" ht="15" thickBot="1" x14ac:dyDescent="0.35">
      <c r="A24" s="100"/>
      <c r="B24" s="94"/>
      <c r="C24" s="46"/>
      <c r="D24" s="94"/>
      <c r="E24" s="102"/>
      <c r="F24" s="103"/>
      <c r="G24" s="103"/>
      <c r="H24" s="103"/>
      <c r="I24" s="94"/>
      <c r="J24" s="46" t="s">
        <v>54</v>
      </c>
      <c r="K24" s="94"/>
      <c r="L24" s="181"/>
      <c r="M24" s="182"/>
      <c r="N24" s="182"/>
      <c r="O24" s="183"/>
      <c r="P24" s="89"/>
      <c r="Q24" s="89"/>
      <c r="R24" s="89"/>
      <c r="S24" s="89"/>
    </row>
    <row r="25" spans="1:19" ht="15.75" customHeight="1" thickBot="1" x14ac:dyDescent="0.35">
      <c r="A25" s="100"/>
      <c r="B25" s="94"/>
      <c r="C25" s="89" t="s">
        <v>47</v>
      </c>
      <c r="D25" s="94"/>
      <c r="E25" s="89"/>
      <c r="F25" s="104"/>
      <c r="G25" s="99"/>
      <c r="H25" s="99"/>
      <c r="I25" s="94"/>
      <c r="J25" s="105" t="s">
        <v>75</v>
      </c>
      <c r="K25" s="94"/>
      <c r="L25" s="201"/>
      <c r="M25" s="202"/>
      <c r="N25" s="202"/>
      <c r="O25" s="203"/>
      <c r="P25" s="94"/>
      <c r="Q25" s="94"/>
      <c r="R25" s="46"/>
      <c r="S25" s="89"/>
    </row>
    <row r="26" spans="1:19" ht="18" customHeight="1" thickBot="1" x14ac:dyDescent="0.35">
      <c r="A26" s="100"/>
      <c r="B26" s="94"/>
      <c r="C26" s="106"/>
      <c r="D26" s="106"/>
      <c r="E26" s="106"/>
      <c r="F26" s="106"/>
      <c r="G26" s="94"/>
      <c r="H26" s="94"/>
      <c r="I26" s="94"/>
      <c r="J26" s="105"/>
      <c r="K26" s="94"/>
      <c r="L26" s="94"/>
      <c r="M26" s="94"/>
      <c r="N26" s="94"/>
      <c r="O26" s="94"/>
      <c r="P26" s="94"/>
      <c r="Q26" s="94"/>
      <c r="R26" s="46"/>
      <c r="S26" s="89"/>
    </row>
    <row r="27" spans="1:19" ht="18" customHeight="1" thickBot="1" x14ac:dyDescent="0.35">
      <c r="A27" s="100"/>
      <c r="B27" s="94"/>
      <c r="C27" s="89"/>
      <c r="D27" s="94"/>
      <c r="E27" s="306"/>
      <c r="F27" s="165"/>
      <c r="G27" s="165"/>
      <c r="H27" s="166"/>
      <c r="I27" s="99"/>
      <c r="J27" s="94"/>
      <c r="K27" s="94"/>
      <c r="L27" s="94"/>
      <c r="M27" s="94"/>
      <c r="N27" s="46"/>
      <c r="O27" s="111"/>
      <c r="P27" s="89"/>
      <c r="Q27" s="89"/>
      <c r="R27" s="89"/>
      <c r="S27" s="89"/>
    </row>
    <row r="28" spans="1:19" ht="18" customHeight="1" x14ac:dyDescent="0.3">
      <c r="A28" s="100"/>
      <c r="B28" s="94"/>
      <c r="C28" s="106"/>
      <c r="D28" s="106"/>
      <c r="E28" s="106"/>
      <c r="F28" s="106"/>
      <c r="G28" s="94"/>
      <c r="H28" s="94"/>
      <c r="I28" s="94"/>
      <c r="J28" s="105"/>
      <c r="K28" s="94"/>
      <c r="L28" s="94"/>
      <c r="M28" s="94"/>
      <c r="N28" s="94"/>
      <c r="O28" s="94"/>
      <c r="P28" s="94"/>
      <c r="Q28" s="94"/>
      <c r="R28" s="46"/>
      <c r="S28" s="89"/>
    </row>
    <row r="29" spans="1:19" ht="18" customHeight="1" x14ac:dyDescent="0.3">
      <c r="A29" s="100"/>
      <c r="B29" s="94"/>
      <c r="C29" s="89" t="s">
        <v>87</v>
      </c>
      <c r="D29" s="94"/>
      <c r="E29" s="89"/>
      <c r="F29" s="104"/>
      <c r="G29" s="99"/>
      <c r="H29" s="99"/>
      <c r="I29" s="94"/>
      <c r="J29" s="105"/>
      <c r="K29" s="94"/>
      <c r="L29" s="94"/>
      <c r="M29" s="94"/>
      <c r="N29" s="94"/>
      <c r="O29" s="94"/>
      <c r="P29" s="94"/>
      <c r="Q29" s="94"/>
      <c r="R29" s="46"/>
      <c r="S29" s="89"/>
    </row>
    <row r="30" spans="1:19" ht="18" customHeight="1" thickBot="1" x14ac:dyDescent="0.35">
      <c r="A30" s="100"/>
      <c r="B30" s="94"/>
      <c r="C30" s="123"/>
      <c r="D30" s="123"/>
      <c r="E30" s="123"/>
      <c r="F30" s="123"/>
      <c r="G30" s="94"/>
      <c r="H30" s="94"/>
      <c r="I30" s="94"/>
      <c r="J30" s="105"/>
      <c r="K30" s="94"/>
      <c r="L30" s="94"/>
      <c r="M30" s="94"/>
      <c r="N30" s="94"/>
      <c r="O30" s="94"/>
      <c r="P30" s="94"/>
      <c r="Q30" s="94"/>
      <c r="R30" s="46"/>
      <c r="S30" s="89"/>
    </row>
    <row r="31" spans="1:19" ht="18" customHeight="1" thickBot="1" x14ac:dyDescent="0.35">
      <c r="A31" s="100"/>
      <c r="B31" s="94"/>
      <c r="C31" s="89"/>
      <c r="D31" s="94"/>
      <c r="E31" s="181"/>
      <c r="F31" s="182"/>
      <c r="G31" s="182"/>
      <c r="H31" s="183"/>
      <c r="I31" s="94"/>
      <c r="J31" s="105"/>
      <c r="K31" s="94"/>
      <c r="L31" s="94"/>
      <c r="M31" s="94"/>
      <c r="N31" s="94"/>
      <c r="O31" s="94"/>
      <c r="P31" s="94"/>
      <c r="Q31" s="94"/>
      <c r="R31" s="46"/>
      <c r="S31" s="89"/>
    </row>
    <row r="32" spans="1:19" ht="18" customHeight="1" x14ac:dyDescent="0.3">
      <c r="A32" s="100"/>
      <c r="B32" s="94"/>
      <c r="C32" s="107" t="s">
        <v>73</v>
      </c>
      <c r="D32" s="108"/>
      <c r="E32" s="108"/>
      <c r="F32" s="108"/>
      <c r="G32" s="109"/>
      <c r="H32" s="109"/>
      <c r="I32" s="109"/>
      <c r="J32" s="105"/>
      <c r="K32" s="109"/>
      <c r="L32" s="109"/>
      <c r="M32" s="109"/>
      <c r="N32" s="109"/>
      <c r="O32" s="109"/>
      <c r="P32" s="109"/>
      <c r="Q32" s="109"/>
      <c r="R32" s="46"/>
      <c r="S32" s="89"/>
    </row>
    <row r="33" spans="1:19" ht="18" customHeight="1" x14ac:dyDescent="0.3">
      <c r="A33" s="100"/>
      <c r="B33" s="94"/>
      <c r="C33" s="307" t="s">
        <v>88</v>
      </c>
      <c r="D33" s="308"/>
      <c r="E33" s="308"/>
      <c r="F33" s="308"/>
      <c r="G33" s="308"/>
      <c r="H33" s="308"/>
      <c r="I33" s="308"/>
      <c r="J33" s="308"/>
      <c r="K33" s="308"/>
      <c r="L33" s="308"/>
      <c r="M33" s="308"/>
      <c r="N33" s="308"/>
      <c r="O33" s="308"/>
      <c r="P33" s="308"/>
      <c r="Q33" s="308"/>
      <c r="R33" s="308"/>
      <c r="S33" s="89"/>
    </row>
    <row r="34" spans="1:19" ht="18" customHeight="1" x14ac:dyDescent="0.3">
      <c r="A34" s="100"/>
      <c r="B34" s="94"/>
      <c r="C34" s="308"/>
      <c r="D34" s="308"/>
      <c r="E34" s="308"/>
      <c r="F34" s="308"/>
      <c r="G34" s="308"/>
      <c r="H34" s="308"/>
      <c r="I34" s="308"/>
      <c r="J34" s="308"/>
      <c r="K34" s="308"/>
      <c r="L34" s="308"/>
      <c r="M34" s="308"/>
      <c r="N34" s="308"/>
      <c r="O34" s="308"/>
      <c r="P34" s="308"/>
      <c r="Q34" s="308"/>
      <c r="R34" s="308"/>
      <c r="S34" s="89"/>
    </row>
    <row r="35" spans="1:19" ht="18" customHeight="1" x14ac:dyDescent="0.3">
      <c r="A35" s="100"/>
      <c r="B35" s="94"/>
      <c r="C35" s="308"/>
      <c r="D35" s="308"/>
      <c r="E35" s="308"/>
      <c r="F35" s="308"/>
      <c r="G35" s="308"/>
      <c r="H35" s="308"/>
      <c r="I35" s="308"/>
      <c r="J35" s="308"/>
      <c r="K35" s="308"/>
      <c r="L35" s="308"/>
      <c r="M35" s="308"/>
      <c r="N35" s="308"/>
      <c r="O35" s="308"/>
      <c r="P35" s="308"/>
      <c r="Q35" s="308"/>
      <c r="R35" s="308"/>
      <c r="S35" s="89"/>
    </row>
    <row r="36" spans="1:19" ht="18" customHeight="1" x14ac:dyDescent="0.3">
      <c r="A36" s="100"/>
      <c r="B36" s="94"/>
      <c r="C36" s="308"/>
      <c r="D36" s="308"/>
      <c r="E36" s="308"/>
      <c r="F36" s="308"/>
      <c r="G36" s="308"/>
      <c r="H36" s="308"/>
      <c r="I36" s="308"/>
      <c r="J36" s="308"/>
      <c r="K36" s="308"/>
      <c r="L36" s="308"/>
      <c r="M36" s="308"/>
      <c r="N36" s="308"/>
      <c r="O36" s="308"/>
      <c r="P36" s="308"/>
      <c r="Q36" s="308"/>
      <c r="R36" s="308"/>
      <c r="S36" s="89"/>
    </row>
    <row r="37" spans="1:19" ht="18" customHeight="1" x14ac:dyDescent="0.3">
      <c r="A37" s="100"/>
      <c r="B37" s="94"/>
      <c r="C37" s="308"/>
      <c r="D37" s="308"/>
      <c r="E37" s="308"/>
      <c r="F37" s="308"/>
      <c r="G37" s="308"/>
      <c r="H37" s="308"/>
      <c r="I37" s="308"/>
      <c r="J37" s="308"/>
      <c r="K37" s="308"/>
      <c r="L37" s="308"/>
      <c r="M37" s="308"/>
      <c r="N37" s="308"/>
      <c r="O37" s="308"/>
      <c r="P37" s="308"/>
      <c r="Q37" s="308"/>
      <c r="R37" s="308"/>
      <c r="S37" s="89"/>
    </row>
    <row r="38" spans="1:19" ht="18" customHeight="1" x14ac:dyDescent="0.3">
      <c r="A38" s="100"/>
      <c r="B38" s="94"/>
      <c r="C38" s="110"/>
      <c r="D38" s="110"/>
      <c r="E38" s="110"/>
      <c r="F38" s="110"/>
      <c r="G38" s="110"/>
      <c r="H38" s="110"/>
      <c r="I38" s="110"/>
      <c r="J38" s="110"/>
      <c r="K38" s="110"/>
      <c r="L38" s="110"/>
      <c r="M38" s="110"/>
      <c r="N38" s="110"/>
      <c r="O38" s="110"/>
      <c r="P38" s="110"/>
      <c r="Q38" s="110"/>
      <c r="R38" s="110"/>
      <c r="S38" s="89"/>
    </row>
    <row r="39" spans="1:19" ht="18" customHeight="1" thickBot="1" x14ac:dyDescent="0.35">
      <c r="A39" s="100"/>
      <c r="B39" s="94"/>
      <c r="C39" s="309" t="s">
        <v>77</v>
      </c>
      <c r="D39" s="309"/>
      <c r="E39" s="309"/>
      <c r="F39" s="309"/>
      <c r="G39" s="309"/>
      <c r="H39" s="309"/>
      <c r="I39" s="309"/>
      <c r="J39" s="309"/>
      <c r="K39" s="309"/>
      <c r="L39" s="309"/>
      <c r="M39" s="309"/>
      <c r="N39" s="309"/>
      <c r="O39" s="309"/>
      <c r="P39" s="309"/>
      <c r="Q39" s="309"/>
      <c r="R39" s="309"/>
      <c r="S39" s="89"/>
    </row>
    <row r="40" spans="1:19" ht="15" customHeight="1" thickBot="1" x14ac:dyDescent="0.3">
      <c r="A40" s="178" t="s">
        <v>0</v>
      </c>
      <c r="B40" s="178" t="s">
        <v>16</v>
      </c>
      <c r="C40" s="272" t="s">
        <v>1</v>
      </c>
      <c r="D40" s="170" t="s">
        <v>2</v>
      </c>
      <c r="E40" s="171"/>
      <c r="F40" s="171"/>
      <c r="G40" s="171"/>
      <c r="H40" s="172"/>
      <c r="I40" s="289" t="s">
        <v>3</v>
      </c>
      <c r="J40" s="290"/>
      <c r="K40" s="290"/>
      <c r="L40" s="290"/>
      <c r="M40" s="291"/>
      <c r="N40" s="151"/>
      <c r="O40" s="213" t="s">
        <v>61</v>
      </c>
      <c r="P40" s="236"/>
      <c r="Q40" s="4"/>
      <c r="R40" s="300" t="s">
        <v>63</v>
      </c>
      <c r="S40" s="301"/>
    </row>
    <row r="41" spans="1:19" ht="30.75" customHeight="1" thickBot="1" x14ac:dyDescent="0.3">
      <c r="A41" s="179"/>
      <c r="B41" s="179"/>
      <c r="C41" s="273"/>
      <c r="D41" s="170" t="s">
        <v>4</v>
      </c>
      <c r="E41" s="175"/>
      <c r="F41" s="180" t="s">
        <v>5</v>
      </c>
      <c r="G41" s="171"/>
      <c r="H41" s="172"/>
      <c r="I41" s="207" t="s">
        <v>6</v>
      </c>
      <c r="J41" s="208"/>
      <c r="K41" s="208"/>
      <c r="L41" s="208"/>
      <c r="M41" s="209"/>
      <c r="N41" s="151"/>
      <c r="O41" s="237"/>
      <c r="P41" s="238"/>
      <c r="Q41" s="4"/>
      <c r="R41" s="302"/>
      <c r="S41" s="303"/>
    </row>
    <row r="42" spans="1:19" ht="15.75" customHeight="1" thickBot="1" x14ac:dyDescent="0.3">
      <c r="A42" s="179"/>
      <c r="B42" s="179"/>
      <c r="C42" s="273"/>
      <c r="D42" s="173" t="s">
        <v>32</v>
      </c>
      <c r="E42" s="178" t="s">
        <v>8</v>
      </c>
      <c r="F42" s="176" t="s">
        <v>97</v>
      </c>
      <c r="G42" s="176" t="s">
        <v>98</v>
      </c>
      <c r="H42" s="294" t="s">
        <v>99</v>
      </c>
      <c r="I42" s="210" t="s">
        <v>7</v>
      </c>
      <c r="J42" s="211"/>
      <c r="K42" s="211"/>
      <c r="L42" s="211"/>
      <c r="M42" s="212"/>
      <c r="N42" s="151"/>
      <c r="O42" s="178" t="s">
        <v>62</v>
      </c>
      <c r="P42" s="178" t="s">
        <v>89</v>
      </c>
      <c r="Q42" s="4"/>
      <c r="R42" s="302"/>
      <c r="S42" s="303"/>
    </row>
    <row r="43" spans="1:19" x14ac:dyDescent="0.25">
      <c r="A43" s="179"/>
      <c r="B43" s="179"/>
      <c r="C43" s="273"/>
      <c r="D43" s="174"/>
      <c r="E43" s="179"/>
      <c r="F43" s="177"/>
      <c r="G43" s="271"/>
      <c r="H43" s="293"/>
      <c r="I43" s="173" t="s">
        <v>9</v>
      </c>
      <c r="J43" s="213" t="s">
        <v>18</v>
      </c>
      <c r="K43" s="219"/>
      <c r="L43" s="213" t="s">
        <v>10</v>
      </c>
      <c r="M43" s="214"/>
      <c r="N43" s="204"/>
      <c r="O43" s="179"/>
      <c r="P43" s="179"/>
      <c r="Q43" s="65"/>
      <c r="R43" s="302"/>
      <c r="S43" s="303"/>
    </row>
    <row r="44" spans="1:19" ht="51" customHeight="1" x14ac:dyDescent="0.25">
      <c r="A44" s="179"/>
      <c r="B44" s="179"/>
      <c r="C44" s="273"/>
      <c r="D44" s="174"/>
      <c r="E44" s="179"/>
      <c r="F44" s="177"/>
      <c r="G44" s="271"/>
      <c r="H44" s="293"/>
      <c r="I44" s="174"/>
      <c r="J44" s="215"/>
      <c r="K44" s="220"/>
      <c r="L44" s="215"/>
      <c r="M44" s="216"/>
      <c r="N44" s="204"/>
      <c r="O44" s="179"/>
      <c r="P44" s="179"/>
      <c r="Q44" s="65"/>
      <c r="R44" s="302"/>
      <c r="S44" s="303"/>
    </row>
    <row r="45" spans="1:19" ht="14.4" thickBot="1" x14ac:dyDescent="0.3">
      <c r="A45" s="179"/>
      <c r="B45" s="179"/>
      <c r="C45" s="273"/>
      <c r="D45" s="174"/>
      <c r="E45" s="179"/>
      <c r="F45" s="177"/>
      <c r="G45" s="271"/>
      <c r="H45" s="293"/>
      <c r="I45" s="174"/>
      <c r="J45" s="217"/>
      <c r="K45" s="221"/>
      <c r="L45" s="217"/>
      <c r="M45" s="218"/>
      <c r="N45" s="204"/>
      <c r="O45" s="179"/>
      <c r="P45" s="179"/>
      <c r="Q45" s="65"/>
      <c r="R45" s="302"/>
      <c r="S45" s="303"/>
    </row>
    <row r="46" spans="1:19" ht="73.5" customHeight="1" x14ac:dyDescent="0.25">
      <c r="A46" s="179"/>
      <c r="B46" s="179"/>
      <c r="C46" s="273"/>
      <c r="D46" s="174"/>
      <c r="E46" s="179"/>
      <c r="F46" s="177"/>
      <c r="G46" s="271"/>
      <c r="H46" s="293"/>
      <c r="I46" s="174"/>
      <c r="J46" s="205" t="s">
        <v>11</v>
      </c>
      <c r="K46" s="205" t="s">
        <v>12</v>
      </c>
      <c r="L46" s="205" t="s">
        <v>17</v>
      </c>
      <c r="M46" s="292" t="s">
        <v>13</v>
      </c>
      <c r="N46" s="204"/>
      <c r="O46" s="179"/>
      <c r="P46" s="179"/>
      <c r="Q46" s="65"/>
      <c r="R46" s="302"/>
      <c r="S46" s="303"/>
    </row>
    <row r="47" spans="1:19" ht="36.75" customHeight="1" x14ac:dyDescent="0.25">
      <c r="A47" s="179"/>
      <c r="B47" s="179"/>
      <c r="C47" s="273"/>
      <c r="D47" s="174"/>
      <c r="E47" s="179"/>
      <c r="F47" s="177"/>
      <c r="G47" s="271"/>
      <c r="H47" s="293"/>
      <c r="I47" s="174"/>
      <c r="J47" s="206"/>
      <c r="K47" s="206"/>
      <c r="L47" s="206"/>
      <c r="M47" s="293"/>
      <c r="N47" s="204"/>
      <c r="O47" s="179"/>
      <c r="P47" s="179"/>
      <c r="Q47" s="65"/>
      <c r="R47" s="302"/>
      <c r="S47" s="303"/>
    </row>
    <row r="48" spans="1:19" ht="15" thickBot="1" x14ac:dyDescent="0.35">
      <c r="A48" s="5"/>
      <c r="B48" s="6"/>
      <c r="C48" s="19"/>
      <c r="D48" s="7">
        <v>0.9</v>
      </c>
      <c r="E48" s="7">
        <v>0.3</v>
      </c>
      <c r="F48" s="7">
        <v>0.9</v>
      </c>
      <c r="G48" s="7">
        <v>0.6</v>
      </c>
      <c r="H48" s="8">
        <v>0.3</v>
      </c>
      <c r="I48" s="6"/>
      <c r="J48" s="9"/>
      <c r="K48" s="9"/>
      <c r="L48" s="9"/>
      <c r="M48" s="10"/>
      <c r="N48" s="4"/>
      <c r="O48" s="35"/>
      <c r="P48" s="7"/>
      <c r="Q48" s="4"/>
      <c r="R48" s="222"/>
      <c r="S48" s="161"/>
    </row>
    <row r="49" spans="1:19" ht="18" thickTop="1" thickBot="1" x14ac:dyDescent="0.35">
      <c r="A49" s="11">
        <v>1</v>
      </c>
      <c r="B49" s="41"/>
      <c r="C49" s="42"/>
      <c r="D49" s="47"/>
      <c r="E49" s="48"/>
      <c r="F49" s="49"/>
      <c r="G49" s="50"/>
      <c r="H49" s="51"/>
      <c r="I49" s="50"/>
      <c r="J49" s="50"/>
      <c r="K49" s="50"/>
      <c r="L49" s="50"/>
      <c r="M49" s="51"/>
      <c r="N49" s="22"/>
      <c r="O49" s="66"/>
      <c r="P49" s="48"/>
      <c r="Q49" s="144"/>
      <c r="R49" s="158">
        <f>Hilfstabelle!F17</f>
        <v>0</v>
      </c>
      <c r="S49" s="159"/>
    </row>
    <row r="50" spans="1:19" ht="11.25" customHeight="1" thickBot="1" x14ac:dyDescent="0.35">
      <c r="A50" s="36"/>
      <c r="B50" s="37"/>
      <c r="C50" s="38"/>
      <c r="D50" s="126" t="b">
        <v>0</v>
      </c>
      <c r="E50" s="126" t="b">
        <v>0</v>
      </c>
      <c r="F50" s="126" t="b">
        <v>0</v>
      </c>
      <c r="G50" s="126" t="b">
        <v>0</v>
      </c>
      <c r="H50" s="127" t="b">
        <v>0</v>
      </c>
      <c r="I50" s="126" t="b">
        <v>0</v>
      </c>
      <c r="J50" s="126" t="b">
        <v>0</v>
      </c>
      <c r="K50" s="126" t="b">
        <v>0</v>
      </c>
      <c r="L50" s="126" t="b">
        <v>0</v>
      </c>
      <c r="M50" s="127" t="b">
        <v>0</v>
      </c>
      <c r="N50" s="4"/>
      <c r="O50" s="136" t="b">
        <v>0</v>
      </c>
      <c r="P50" s="126"/>
      <c r="Q50" s="4"/>
      <c r="R50" s="160"/>
      <c r="S50" s="161"/>
    </row>
    <row r="51" spans="1:19" ht="17.399999999999999" thickBot="1" x14ac:dyDescent="0.35">
      <c r="A51" s="39">
        <v>2</v>
      </c>
      <c r="B51" s="45"/>
      <c r="C51" s="44"/>
      <c r="D51" s="52"/>
      <c r="E51" s="53"/>
      <c r="F51" s="54"/>
      <c r="G51" s="55"/>
      <c r="H51" s="56"/>
      <c r="I51" s="55"/>
      <c r="J51" s="55"/>
      <c r="K51" s="55"/>
      <c r="L51" s="55"/>
      <c r="M51" s="56"/>
      <c r="N51" s="4"/>
      <c r="O51" s="67"/>
      <c r="P51" s="53"/>
      <c r="Q51" s="4"/>
      <c r="R51" s="158">
        <f>Hilfstabelle!F19</f>
        <v>0</v>
      </c>
      <c r="S51" s="159"/>
    </row>
    <row r="52" spans="1:19" ht="11.25" customHeight="1" thickBot="1" x14ac:dyDescent="0.35">
      <c r="A52" s="36"/>
      <c r="B52" s="37"/>
      <c r="C52" s="38"/>
      <c r="D52" s="126" t="b">
        <v>0</v>
      </c>
      <c r="E52" s="126" t="b">
        <v>0</v>
      </c>
      <c r="F52" s="126" t="b">
        <v>0</v>
      </c>
      <c r="G52" s="126" t="b">
        <v>0</v>
      </c>
      <c r="H52" s="127" t="b">
        <v>0</v>
      </c>
      <c r="I52" s="126" t="b">
        <v>0</v>
      </c>
      <c r="J52" s="126" t="b">
        <v>0</v>
      </c>
      <c r="K52" s="126" t="b">
        <v>0</v>
      </c>
      <c r="L52" s="126" t="b">
        <v>0</v>
      </c>
      <c r="M52" s="127" t="b">
        <v>0</v>
      </c>
      <c r="N52" s="4"/>
      <c r="O52" s="136" t="b">
        <v>0</v>
      </c>
      <c r="P52" s="126" t="b">
        <v>0</v>
      </c>
      <c r="Q52" s="4"/>
      <c r="R52" s="160"/>
      <c r="S52" s="161"/>
    </row>
    <row r="53" spans="1:19" ht="17.399999999999999" thickBot="1" x14ac:dyDescent="0.35">
      <c r="A53" s="39">
        <v>3</v>
      </c>
      <c r="B53" s="45"/>
      <c r="C53" s="44"/>
      <c r="D53" s="52"/>
      <c r="E53" s="53"/>
      <c r="F53" s="54"/>
      <c r="G53" s="55"/>
      <c r="H53" s="56"/>
      <c r="I53" s="55"/>
      <c r="J53" s="55"/>
      <c r="K53" s="55"/>
      <c r="L53" s="55"/>
      <c r="M53" s="56"/>
      <c r="N53" s="4"/>
      <c r="O53" s="67"/>
      <c r="P53" s="53"/>
      <c r="Q53" s="4"/>
      <c r="R53" s="158">
        <f>Hilfstabelle!F21</f>
        <v>0</v>
      </c>
      <c r="S53" s="159"/>
    </row>
    <row r="54" spans="1:19" ht="11.25" customHeight="1" thickBot="1" x14ac:dyDescent="0.35">
      <c r="A54" s="14"/>
      <c r="B54" s="15"/>
      <c r="C54" s="16"/>
      <c r="D54" s="128" t="b">
        <v>0</v>
      </c>
      <c r="E54" s="128" t="b">
        <v>0</v>
      </c>
      <c r="F54" s="128" t="b">
        <v>0</v>
      </c>
      <c r="G54" s="128" t="b">
        <v>0</v>
      </c>
      <c r="H54" s="129" t="b">
        <v>0</v>
      </c>
      <c r="I54" s="128" t="b">
        <v>0</v>
      </c>
      <c r="J54" s="130" t="b">
        <v>0</v>
      </c>
      <c r="K54" s="130" t="b">
        <v>0</v>
      </c>
      <c r="L54" s="130" t="b">
        <v>0</v>
      </c>
      <c r="M54" s="131" t="b">
        <v>0</v>
      </c>
      <c r="N54" s="4"/>
      <c r="O54" s="137" t="b">
        <v>0</v>
      </c>
      <c r="P54" s="128" t="b">
        <v>0</v>
      </c>
      <c r="Q54" s="4"/>
      <c r="R54" s="160"/>
      <c r="S54" s="161"/>
    </row>
    <row r="55" spans="1:19" ht="17.399999999999999" thickBot="1" x14ac:dyDescent="0.35">
      <c r="A55" s="11">
        <v>4</v>
      </c>
      <c r="B55" s="41"/>
      <c r="C55" s="42"/>
      <c r="D55" s="47"/>
      <c r="E55" s="48"/>
      <c r="F55" s="49"/>
      <c r="G55" s="50"/>
      <c r="H55" s="51"/>
      <c r="I55" s="50"/>
      <c r="J55" s="50"/>
      <c r="K55" s="50"/>
      <c r="L55" s="50"/>
      <c r="M55" s="51"/>
      <c r="N55" s="4"/>
      <c r="O55" s="66"/>
      <c r="P55" s="48"/>
      <c r="Q55" s="4"/>
      <c r="R55" s="158">
        <f>Hilfstabelle!F23</f>
        <v>0</v>
      </c>
      <c r="S55" s="159"/>
    </row>
    <row r="56" spans="1:19" ht="11.25" customHeight="1" thickBot="1" x14ac:dyDescent="0.35">
      <c r="A56" s="14"/>
      <c r="B56" s="15"/>
      <c r="C56" s="16"/>
      <c r="D56" s="132" t="b">
        <v>0</v>
      </c>
      <c r="E56" s="132" t="b">
        <v>0</v>
      </c>
      <c r="F56" s="132"/>
      <c r="G56" s="132" t="b">
        <v>0</v>
      </c>
      <c r="H56" s="133" t="b">
        <v>0</v>
      </c>
      <c r="I56" s="132" t="b">
        <v>0</v>
      </c>
      <c r="J56" s="134" t="b">
        <v>0</v>
      </c>
      <c r="K56" s="134"/>
      <c r="L56" s="134" t="b">
        <v>0</v>
      </c>
      <c r="M56" s="135"/>
      <c r="N56" s="4"/>
      <c r="O56" s="138" t="b">
        <v>0</v>
      </c>
      <c r="P56" s="132" t="b">
        <v>0</v>
      </c>
      <c r="Q56" s="4"/>
      <c r="R56" s="160"/>
      <c r="S56" s="161"/>
    </row>
    <row r="57" spans="1:19" ht="17.399999999999999" thickBot="1" x14ac:dyDescent="0.35">
      <c r="A57" s="11">
        <v>5</v>
      </c>
      <c r="B57" s="41"/>
      <c r="C57" s="42"/>
      <c r="D57" s="47"/>
      <c r="E57" s="48"/>
      <c r="F57" s="49"/>
      <c r="G57" s="50"/>
      <c r="H57" s="51"/>
      <c r="I57" s="50"/>
      <c r="J57" s="50"/>
      <c r="K57" s="50"/>
      <c r="L57" s="50"/>
      <c r="M57" s="51"/>
      <c r="N57" s="4"/>
      <c r="O57" s="66"/>
      <c r="P57" s="48"/>
      <c r="Q57" s="4"/>
      <c r="R57" s="158">
        <f>Hilfstabelle!F25</f>
        <v>0</v>
      </c>
      <c r="S57" s="159"/>
    </row>
    <row r="58" spans="1:19" ht="11.25" customHeight="1" thickBot="1" x14ac:dyDescent="0.35">
      <c r="A58" s="36"/>
      <c r="B58" s="37"/>
      <c r="C58" s="38"/>
      <c r="D58" s="139" t="b">
        <v>0</v>
      </c>
      <c r="E58" s="139" t="b">
        <v>0</v>
      </c>
      <c r="F58" s="139" t="b">
        <v>0</v>
      </c>
      <c r="G58" s="139" t="b">
        <v>0</v>
      </c>
      <c r="H58" s="140" t="b">
        <v>0</v>
      </c>
      <c r="I58" s="139" t="b">
        <v>0</v>
      </c>
      <c r="J58" s="141" t="b">
        <v>0</v>
      </c>
      <c r="K58" s="141" t="b">
        <v>0</v>
      </c>
      <c r="L58" s="141" t="b">
        <v>0</v>
      </c>
      <c r="M58" s="142"/>
      <c r="N58" s="4"/>
      <c r="O58" s="143" t="b">
        <v>0</v>
      </c>
      <c r="P58" s="139" t="b">
        <v>0</v>
      </c>
      <c r="Q58" s="4"/>
      <c r="R58" s="160"/>
      <c r="S58" s="161"/>
    </row>
    <row r="59" spans="1:19" ht="17.399999999999999" thickBot="1" x14ac:dyDescent="0.35">
      <c r="A59" s="39">
        <v>6</v>
      </c>
      <c r="B59" s="43"/>
      <c r="C59" s="44"/>
      <c r="D59" s="52"/>
      <c r="E59" s="53"/>
      <c r="F59" s="54"/>
      <c r="G59" s="55"/>
      <c r="H59" s="56"/>
      <c r="I59" s="55"/>
      <c r="J59" s="55"/>
      <c r="K59" s="55"/>
      <c r="L59" s="55"/>
      <c r="M59" s="56"/>
      <c r="N59" s="4"/>
      <c r="O59" s="67"/>
      <c r="P59" s="53"/>
      <c r="Q59" s="4"/>
      <c r="R59" s="158">
        <f>Hilfstabelle!F27</f>
        <v>0</v>
      </c>
      <c r="S59" s="159"/>
    </row>
    <row r="60" spans="1:19" ht="11.25" customHeight="1" thickBot="1" x14ac:dyDescent="0.35">
      <c r="A60" s="14"/>
      <c r="B60" s="15"/>
      <c r="C60" s="16"/>
      <c r="D60" s="132" t="b">
        <v>0</v>
      </c>
      <c r="E60" s="132"/>
      <c r="F60" s="132" t="b">
        <v>0</v>
      </c>
      <c r="G60" s="132" t="b">
        <v>0</v>
      </c>
      <c r="H60" s="133"/>
      <c r="I60" s="132" t="b">
        <v>0</v>
      </c>
      <c r="J60" s="134" t="b">
        <v>0</v>
      </c>
      <c r="K60" s="134"/>
      <c r="L60" s="134" t="b">
        <v>0</v>
      </c>
      <c r="M60" s="135"/>
      <c r="N60" s="4"/>
      <c r="O60" s="138" t="b">
        <v>0</v>
      </c>
      <c r="P60" s="132"/>
      <c r="Q60" s="4"/>
      <c r="R60" s="160"/>
      <c r="S60" s="161"/>
    </row>
    <row r="61" spans="1:19" ht="17.399999999999999" thickBot="1" x14ac:dyDescent="0.35">
      <c r="A61" s="11">
        <v>7</v>
      </c>
      <c r="B61" s="41"/>
      <c r="C61" s="42"/>
      <c r="D61" s="47"/>
      <c r="E61" s="48"/>
      <c r="F61" s="49"/>
      <c r="G61" s="50"/>
      <c r="H61" s="51"/>
      <c r="I61" s="50"/>
      <c r="J61" s="50"/>
      <c r="K61" s="50"/>
      <c r="L61" s="50"/>
      <c r="M61" s="51"/>
      <c r="N61" s="4"/>
      <c r="O61" s="66"/>
      <c r="P61" s="48"/>
      <c r="Q61" s="4"/>
      <c r="R61" s="158">
        <f>Hilfstabelle!F29</f>
        <v>0</v>
      </c>
      <c r="S61" s="159"/>
    </row>
    <row r="62" spans="1:19" ht="11.25" customHeight="1" thickBot="1" x14ac:dyDescent="0.35">
      <c r="A62" s="14"/>
      <c r="B62" s="15"/>
      <c r="C62" s="16"/>
      <c r="D62" s="132" t="b">
        <v>0</v>
      </c>
      <c r="E62" s="132"/>
      <c r="F62" s="132"/>
      <c r="G62" s="132" t="b">
        <v>0</v>
      </c>
      <c r="H62" s="133" t="b">
        <v>0</v>
      </c>
      <c r="I62" s="132" t="b">
        <v>0</v>
      </c>
      <c r="J62" s="134" t="b">
        <v>0</v>
      </c>
      <c r="K62" s="134"/>
      <c r="L62" s="134" t="b">
        <v>0</v>
      </c>
      <c r="M62" s="135"/>
      <c r="N62" s="4"/>
      <c r="O62" s="138" t="b">
        <v>0</v>
      </c>
      <c r="P62" s="132"/>
      <c r="Q62" s="4"/>
      <c r="R62" s="160"/>
      <c r="S62" s="161"/>
    </row>
    <row r="63" spans="1:19" ht="17.399999999999999" thickBot="1" x14ac:dyDescent="0.35">
      <c r="A63" s="11">
        <v>8</v>
      </c>
      <c r="B63" s="41"/>
      <c r="C63" s="42"/>
      <c r="D63" s="47"/>
      <c r="E63" s="48"/>
      <c r="F63" s="49"/>
      <c r="G63" s="50"/>
      <c r="H63" s="51"/>
      <c r="I63" s="50"/>
      <c r="J63" s="50"/>
      <c r="K63" s="50"/>
      <c r="L63" s="50"/>
      <c r="M63" s="51"/>
      <c r="N63" s="4"/>
      <c r="O63" s="66"/>
      <c r="P63" s="48"/>
      <c r="Q63" s="4"/>
      <c r="R63" s="158">
        <f>Hilfstabelle!F31</f>
        <v>0</v>
      </c>
      <c r="S63" s="159"/>
    </row>
    <row r="64" spans="1:19" ht="11.25" customHeight="1" thickBot="1" x14ac:dyDescent="0.35">
      <c r="A64" s="14"/>
      <c r="B64" s="15"/>
      <c r="C64" s="16"/>
      <c r="D64" s="132" t="b">
        <v>0</v>
      </c>
      <c r="E64" s="132" t="b">
        <v>0</v>
      </c>
      <c r="F64" s="132"/>
      <c r="G64" s="132" t="b">
        <v>0</v>
      </c>
      <c r="H64" s="133" t="b">
        <v>0</v>
      </c>
      <c r="I64" s="132" t="b">
        <v>0</v>
      </c>
      <c r="J64" s="134" t="b">
        <v>0</v>
      </c>
      <c r="K64" s="134"/>
      <c r="L64" s="134" t="b">
        <v>0</v>
      </c>
      <c r="M64" s="135"/>
      <c r="N64" s="4"/>
      <c r="O64" s="138" t="b">
        <v>0</v>
      </c>
      <c r="P64" s="132" t="b">
        <v>0</v>
      </c>
      <c r="Q64" s="4"/>
      <c r="R64" s="160"/>
      <c r="S64" s="161"/>
    </row>
    <row r="65" spans="1:19" ht="17.399999999999999" thickBot="1" x14ac:dyDescent="0.35">
      <c r="A65" s="11">
        <v>9</v>
      </c>
      <c r="B65" s="41"/>
      <c r="C65" s="42"/>
      <c r="D65" s="47"/>
      <c r="E65" s="48"/>
      <c r="F65" s="49"/>
      <c r="G65" s="50"/>
      <c r="H65" s="51"/>
      <c r="I65" s="50"/>
      <c r="J65" s="50"/>
      <c r="K65" s="50"/>
      <c r="L65" s="50"/>
      <c r="M65" s="51"/>
      <c r="N65" s="4"/>
      <c r="O65" s="66"/>
      <c r="P65" s="48"/>
      <c r="Q65" s="4"/>
      <c r="R65" s="158">
        <f>Hilfstabelle!F33</f>
        <v>0</v>
      </c>
      <c r="S65" s="159"/>
    </row>
    <row r="66" spans="1:19" ht="11.25" customHeight="1" thickBot="1" x14ac:dyDescent="0.35">
      <c r="A66" s="36"/>
      <c r="B66" s="37"/>
      <c r="C66" s="38"/>
      <c r="D66" s="139" t="b">
        <v>0</v>
      </c>
      <c r="E66" s="139"/>
      <c r="F66" s="139" t="b">
        <v>0</v>
      </c>
      <c r="G66" s="139" t="b">
        <v>0</v>
      </c>
      <c r="H66" s="140" t="b">
        <v>0</v>
      </c>
      <c r="I66" s="139" t="b">
        <v>0</v>
      </c>
      <c r="J66" s="141" t="b">
        <v>0</v>
      </c>
      <c r="K66" s="141" t="b">
        <v>0</v>
      </c>
      <c r="L66" s="141" t="b">
        <v>0</v>
      </c>
      <c r="M66" s="142"/>
      <c r="N66" s="4"/>
      <c r="O66" s="143" t="b">
        <v>0</v>
      </c>
      <c r="P66" s="139"/>
      <c r="Q66" s="4"/>
      <c r="R66" s="160"/>
      <c r="S66" s="161"/>
    </row>
    <row r="67" spans="1:19" ht="17.399999999999999" thickBot="1" x14ac:dyDescent="0.35">
      <c r="A67" s="39">
        <v>10</v>
      </c>
      <c r="B67" s="43"/>
      <c r="C67" s="44"/>
      <c r="D67" s="52"/>
      <c r="E67" s="53"/>
      <c r="F67" s="54"/>
      <c r="G67" s="55"/>
      <c r="H67" s="56"/>
      <c r="I67" s="55"/>
      <c r="J67" s="55"/>
      <c r="K67" s="55"/>
      <c r="L67" s="55"/>
      <c r="M67" s="56"/>
      <c r="N67" s="4"/>
      <c r="O67" s="67"/>
      <c r="P67" s="53"/>
      <c r="Q67" s="4"/>
      <c r="R67" s="158">
        <f>Hilfstabelle!F35</f>
        <v>0</v>
      </c>
      <c r="S67" s="159"/>
    </row>
    <row r="68" spans="1:19" ht="11.25" customHeight="1" thickBot="1" x14ac:dyDescent="0.35">
      <c r="A68" s="14"/>
      <c r="B68" s="15"/>
      <c r="C68" s="16"/>
      <c r="D68" s="132" t="b">
        <v>0</v>
      </c>
      <c r="E68" s="132" t="b">
        <v>0</v>
      </c>
      <c r="F68" s="132" t="b">
        <v>0</v>
      </c>
      <c r="G68" s="132"/>
      <c r="H68" s="133" t="b">
        <v>0</v>
      </c>
      <c r="I68" s="132" t="b">
        <v>0</v>
      </c>
      <c r="J68" s="134" t="b">
        <v>0</v>
      </c>
      <c r="K68" s="134"/>
      <c r="L68" s="134" t="b">
        <v>0</v>
      </c>
      <c r="M68" s="135"/>
      <c r="N68" s="4"/>
      <c r="O68" s="138" t="b">
        <v>0</v>
      </c>
      <c r="P68" s="132"/>
      <c r="Q68" s="4"/>
      <c r="R68" s="160"/>
      <c r="S68" s="161"/>
    </row>
    <row r="69" spans="1:19" ht="17.399999999999999" thickBot="1" x14ac:dyDescent="0.35">
      <c r="A69" s="11">
        <v>11</v>
      </c>
      <c r="B69" s="41"/>
      <c r="C69" s="42"/>
      <c r="D69" s="47"/>
      <c r="E69" s="48"/>
      <c r="F69" s="49"/>
      <c r="G69" s="50"/>
      <c r="H69" s="51"/>
      <c r="I69" s="50"/>
      <c r="J69" s="50"/>
      <c r="K69" s="50"/>
      <c r="L69" s="50"/>
      <c r="M69" s="51"/>
      <c r="N69" s="4"/>
      <c r="O69" s="66"/>
      <c r="P69" s="48"/>
      <c r="Q69" s="4"/>
      <c r="R69" s="158">
        <f>Hilfstabelle!F37</f>
        <v>0</v>
      </c>
      <c r="S69" s="159"/>
    </row>
    <row r="70" spans="1:19" ht="11.25" customHeight="1" thickBot="1" x14ac:dyDescent="0.35">
      <c r="A70" s="14"/>
      <c r="B70" s="15"/>
      <c r="C70" s="16"/>
      <c r="D70" s="132" t="b">
        <v>0</v>
      </c>
      <c r="E70" s="132" t="b">
        <v>0</v>
      </c>
      <c r="F70" s="132" t="b">
        <v>0</v>
      </c>
      <c r="G70" s="132" t="b">
        <v>0</v>
      </c>
      <c r="H70" s="133" t="b">
        <v>0</v>
      </c>
      <c r="I70" s="132"/>
      <c r="J70" s="134" t="b">
        <v>0</v>
      </c>
      <c r="K70" s="134"/>
      <c r="L70" s="134" t="b">
        <v>0</v>
      </c>
      <c r="M70" s="135"/>
      <c r="N70" s="4"/>
      <c r="O70" s="138" t="b">
        <v>0</v>
      </c>
      <c r="P70" s="132" t="b">
        <v>0</v>
      </c>
      <c r="Q70" s="4"/>
      <c r="R70" s="160"/>
      <c r="S70" s="161"/>
    </row>
    <row r="71" spans="1:19" ht="17.399999999999999" thickBot="1" x14ac:dyDescent="0.35">
      <c r="A71" s="11">
        <v>12</v>
      </c>
      <c r="B71" s="41"/>
      <c r="C71" s="42"/>
      <c r="D71" s="47"/>
      <c r="E71" s="48"/>
      <c r="F71" s="49"/>
      <c r="G71" s="50"/>
      <c r="H71" s="51"/>
      <c r="I71" s="50"/>
      <c r="J71" s="50"/>
      <c r="K71" s="50"/>
      <c r="L71" s="50"/>
      <c r="M71" s="51"/>
      <c r="N71" s="4"/>
      <c r="O71" s="66"/>
      <c r="P71" s="48"/>
      <c r="Q71" s="4"/>
      <c r="R71" s="158">
        <f>Hilfstabelle!F39</f>
        <v>0</v>
      </c>
      <c r="S71" s="159"/>
    </row>
    <row r="72" spans="1:19" ht="11.25" customHeight="1" thickBot="1" x14ac:dyDescent="0.35">
      <c r="A72" s="14"/>
      <c r="B72" s="15"/>
      <c r="C72" s="16"/>
      <c r="D72" s="132" t="b">
        <v>0</v>
      </c>
      <c r="E72" s="132"/>
      <c r="F72" s="132"/>
      <c r="G72" s="132" t="b">
        <v>0</v>
      </c>
      <c r="H72" s="133"/>
      <c r="I72" s="132" t="b">
        <v>0</v>
      </c>
      <c r="J72" s="134" t="b">
        <v>0</v>
      </c>
      <c r="K72" s="134"/>
      <c r="L72" s="134" t="b">
        <v>0</v>
      </c>
      <c r="M72" s="135"/>
      <c r="N72" s="4"/>
      <c r="O72" s="138" t="b">
        <v>0</v>
      </c>
      <c r="P72" s="132"/>
      <c r="Q72" s="4"/>
      <c r="R72" s="229"/>
      <c r="S72" s="230"/>
    </row>
    <row r="73" spans="1:19" ht="15" thickBot="1" x14ac:dyDescent="0.35">
      <c r="A73" s="17"/>
      <c r="B73"/>
      <c r="C73"/>
      <c r="D73"/>
      <c r="E73"/>
      <c r="F73"/>
      <c r="G73"/>
      <c r="H73"/>
      <c r="I73"/>
      <c r="J73"/>
      <c r="K73"/>
      <c r="L73"/>
      <c r="M73"/>
      <c r="N73"/>
      <c r="O73" s="61"/>
      <c r="P73" s="61"/>
      <c r="Q73" s="61"/>
    </row>
    <row r="74" spans="1:19" ht="15" hidden="1" thickBot="1" x14ac:dyDescent="0.35">
      <c r="A74" s="17"/>
      <c r="B74"/>
      <c r="C74"/>
      <c r="D74"/>
      <c r="E74"/>
      <c r="F74"/>
      <c r="G74"/>
      <c r="H74"/>
      <c r="I74"/>
      <c r="J74"/>
      <c r="K74"/>
      <c r="L74"/>
      <c r="M74"/>
      <c r="N74"/>
      <c r="O74" s="61"/>
      <c r="P74" s="61"/>
      <c r="Q74" s="61"/>
    </row>
    <row r="75" spans="1:19" ht="33" customHeight="1" thickBot="1" x14ac:dyDescent="0.45">
      <c r="A75" s="279" t="s">
        <v>90</v>
      </c>
      <c r="B75" s="278"/>
      <c r="C75" s="278"/>
      <c r="D75" s="278"/>
      <c r="E75" s="278"/>
      <c r="F75" s="278"/>
      <c r="G75" s="161"/>
      <c r="H75" s="40"/>
      <c r="I75" s="23" t="s">
        <v>21</v>
      </c>
      <c r="J75" s="28"/>
      <c r="L75" s="119" t="s">
        <v>22</v>
      </c>
      <c r="M75" s="120"/>
      <c r="N75" s="120"/>
      <c r="O75" s="121"/>
      <c r="P75" s="23"/>
      <c r="Q75" s="23"/>
      <c r="R75" s="40"/>
      <c r="S75" s="23" t="s">
        <v>21</v>
      </c>
    </row>
    <row r="76" spans="1:19" ht="11.25" customHeight="1" x14ac:dyDescent="0.3">
      <c r="A76" s="23"/>
      <c r="M76" s="23"/>
      <c r="N76" s="24"/>
      <c r="O76" s="24"/>
      <c r="P76" s="24"/>
      <c r="Q76" s="24"/>
    </row>
    <row r="77" spans="1:19" ht="15" thickBot="1" x14ac:dyDescent="0.35">
      <c r="N77" s="24"/>
      <c r="O77" s="24"/>
      <c r="P77" s="24"/>
      <c r="Q77" s="24"/>
    </row>
    <row r="78" spans="1:19" ht="15" thickBot="1" x14ac:dyDescent="0.35">
      <c r="A78" s="1" t="s">
        <v>34</v>
      </c>
      <c r="H78" s="60"/>
      <c r="I78" s="277" t="s">
        <v>19</v>
      </c>
      <c r="J78" s="278"/>
      <c r="K78" s="278"/>
      <c r="L78" s="278"/>
      <c r="M78" s="278"/>
      <c r="N78" s="24"/>
      <c r="O78" s="60"/>
      <c r="P78" s="1" t="s">
        <v>20</v>
      </c>
      <c r="R78" s="1"/>
    </row>
    <row r="79" spans="1:19" ht="15.75" customHeight="1" x14ac:dyDescent="0.3">
      <c r="A79" s="89"/>
      <c r="B79" s="89"/>
      <c r="C79" s="89"/>
      <c r="D79" s="89"/>
      <c r="E79" s="89"/>
      <c r="F79" s="89"/>
      <c r="G79" s="89"/>
      <c r="H79" s="124" t="b">
        <v>0</v>
      </c>
      <c r="I79" s="89"/>
      <c r="J79" s="89"/>
      <c r="K79" s="89"/>
      <c r="L79" s="89"/>
      <c r="M79" s="90"/>
      <c r="N79" s="91"/>
      <c r="O79" s="125" t="b">
        <v>0</v>
      </c>
      <c r="P79" s="91"/>
      <c r="Q79" s="91"/>
      <c r="R79" s="46"/>
      <c r="S79" s="89"/>
    </row>
    <row r="80" spans="1:19" ht="15.75" customHeight="1" x14ac:dyDescent="0.3">
      <c r="A80" s="310" t="str">
        <f>IF(AND(Hilfstabelle!G51="ja",Hilfstabelle!N51="NEIN"),"BITTE GEBEN SIE NOCH DAS SPEICHERVOLUMEN IHRER ZISTERNE/VERSICKERUNGSANLAGE AN !","")</f>
        <v/>
      </c>
      <c r="B80" s="311"/>
      <c r="C80" s="311"/>
      <c r="D80" s="311"/>
      <c r="E80" s="311"/>
      <c r="F80" s="311"/>
      <c r="G80" s="311"/>
      <c r="H80" s="311"/>
      <c r="I80" s="311"/>
      <c r="J80" s="311"/>
      <c r="K80" s="311"/>
      <c r="L80" s="311"/>
      <c r="M80" s="311"/>
      <c r="N80" s="311"/>
      <c r="O80" s="311"/>
      <c r="P80" s="311"/>
      <c r="Q80" s="311"/>
      <c r="R80" s="311"/>
      <c r="S80" s="311"/>
    </row>
    <row r="81" spans="1:19" ht="5.25" customHeight="1" x14ac:dyDescent="0.3">
      <c r="A81" s="89"/>
      <c r="B81" s="89"/>
      <c r="C81" s="89"/>
      <c r="D81" s="89"/>
      <c r="E81" s="89"/>
      <c r="F81" s="89"/>
      <c r="G81" s="89"/>
      <c r="H81" s="149"/>
      <c r="I81" s="89"/>
      <c r="J81" s="89"/>
      <c r="K81" s="89"/>
      <c r="L81" s="89"/>
      <c r="M81" s="90"/>
      <c r="N81" s="91"/>
      <c r="O81" s="150"/>
      <c r="P81" s="91"/>
      <c r="Q81" s="91"/>
      <c r="R81" s="46"/>
      <c r="S81" s="89"/>
    </row>
    <row r="82" spans="1:19" ht="15.75" customHeight="1" x14ac:dyDescent="0.25">
      <c r="A82" s="299" t="str">
        <f>IF(AND(Hilfstabelle!G49="ja",Hilfstabelle!L49&lt;1),"BITTE GEBEN SIE NOCH AN, WIE SIE DAS GESAMMELTE NIEDERSCHLAGSWASSER AUS IHRER ZISTERNE NUTZEN !","")</f>
        <v/>
      </c>
      <c r="B82" s="299"/>
      <c r="C82" s="299"/>
      <c r="D82" s="299"/>
      <c r="E82" s="299"/>
      <c r="F82" s="299"/>
      <c r="G82" s="299"/>
      <c r="H82" s="299"/>
      <c r="I82" s="299"/>
      <c r="J82" s="299"/>
      <c r="K82" s="299"/>
      <c r="L82" s="299"/>
      <c r="M82" s="299"/>
      <c r="N82" s="299"/>
      <c r="O82" s="299"/>
      <c r="P82" s="299"/>
      <c r="Q82" s="299"/>
      <c r="R82" s="299"/>
      <c r="S82" s="299"/>
    </row>
    <row r="83" spans="1:19" ht="15.75" customHeight="1" x14ac:dyDescent="0.3">
      <c r="A83" s="89"/>
      <c r="B83" s="89"/>
      <c r="C83" s="89"/>
      <c r="D83" s="89"/>
      <c r="E83" s="89"/>
      <c r="F83" s="89"/>
      <c r="G83" s="89"/>
      <c r="H83" s="149"/>
      <c r="I83" s="89"/>
      <c r="J83" s="89"/>
      <c r="K83" s="89"/>
      <c r="L83" s="89"/>
      <c r="M83" s="90"/>
      <c r="N83" s="91"/>
      <c r="O83" s="150"/>
      <c r="P83" s="91"/>
      <c r="Q83" s="91"/>
      <c r="R83" s="46"/>
      <c r="S83" s="89"/>
    </row>
    <row r="84" spans="1:19" ht="9" customHeight="1" thickBot="1" x14ac:dyDescent="0.35">
      <c r="A84" s="89"/>
      <c r="B84" s="89"/>
      <c r="C84" s="89"/>
      <c r="D84" s="89"/>
      <c r="E84" s="89"/>
      <c r="F84" s="89"/>
      <c r="G84" s="89"/>
      <c r="H84" s="149"/>
      <c r="I84" s="89"/>
      <c r="J84" s="89"/>
      <c r="K84" s="89"/>
      <c r="L84" s="89"/>
      <c r="M84" s="90"/>
      <c r="N84" s="91"/>
      <c r="O84" s="150"/>
      <c r="P84" s="91"/>
      <c r="Q84" s="91"/>
      <c r="R84" s="46"/>
      <c r="S84" s="89"/>
    </row>
    <row r="85" spans="1:19" ht="15.75" customHeight="1" x14ac:dyDescent="0.3">
      <c r="A85" s="304"/>
      <c r="B85" s="305"/>
      <c r="C85" s="305"/>
      <c r="D85" s="305"/>
      <c r="E85" s="305"/>
      <c r="F85" s="68"/>
      <c r="G85" s="68"/>
      <c r="H85" s="69"/>
      <c r="I85" s="68"/>
      <c r="J85" s="68"/>
      <c r="K85" s="68"/>
      <c r="L85" s="68"/>
      <c r="M85" s="70"/>
      <c r="N85" s="71"/>
      <c r="O85" s="72"/>
      <c r="P85" s="71"/>
      <c r="Q85" s="71"/>
      <c r="R85" s="73"/>
      <c r="S85" s="74"/>
    </row>
    <row r="86" spans="1:19" ht="9" customHeight="1" thickBot="1" x14ac:dyDescent="0.35">
      <c r="A86" s="75"/>
      <c r="B86" s="76"/>
      <c r="C86" s="76"/>
      <c r="D86" s="76"/>
      <c r="E86" s="76"/>
      <c r="F86" s="76"/>
      <c r="G86" s="76"/>
      <c r="H86" s="77"/>
      <c r="I86" s="76"/>
      <c r="J86" s="76"/>
      <c r="K86" s="76"/>
      <c r="L86" s="76"/>
      <c r="M86" s="78"/>
      <c r="N86" s="79"/>
      <c r="O86" s="79"/>
      <c r="P86" s="79"/>
      <c r="Q86" s="79"/>
      <c r="R86" s="80"/>
      <c r="S86" s="81"/>
    </row>
    <row r="87" spans="1:19" ht="15.75" customHeight="1" x14ac:dyDescent="0.25">
      <c r="A87" s="225" t="s">
        <v>64</v>
      </c>
      <c r="B87" s="248"/>
      <c r="C87" s="226"/>
      <c r="D87" s="225" t="s">
        <v>41</v>
      </c>
      <c r="E87" s="248"/>
      <c r="F87" s="248"/>
      <c r="G87" s="226"/>
      <c r="H87" s="250" t="s">
        <v>66</v>
      </c>
      <c r="I87" s="251"/>
      <c r="J87" s="251"/>
      <c r="K87" s="252"/>
      <c r="L87" s="225" t="s">
        <v>68</v>
      </c>
      <c r="M87" s="248"/>
      <c r="N87" s="248"/>
      <c r="O87" s="248"/>
      <c r="P87" s="248"/>
      <c r="Q87" s="226"/>
      <c r="R87" s="225" t="s">
        <v>65</v>
      </c>
      <c r="S87" s="226"/>
    </row>
    <row r="88" spans="1:19" ht="6.75" customHeight="1" thickBot="1" x14ac:dyDescent="0.3">
      <c r="A88" s="227"/>
      <c r="B88" s="249"/>
      <c r="C88" s="228"/>
      <c r="D88" s="227"/>
      <c r="E88" s="249"/>
      <c r="F88" s="249"/>
      <c r="G88" s="228"/>
      <c r="H88" s="227"/>
      <c r="I88" s="249"/>
      <c r="J88" s="249"/>
      <c r="K88" s="228"/>
      <c r="L88" s="227"/>
      <c r="M88" s="249"/>
      <c r="N88" s="249"/>
      <c r="O88" s="249"/>
      <c r="P88" s="249"/>
      <c r="Q88" s="228"/>
      <c r="R88" s="227"/>
      <c r="S88" s="228"/>
    </row>
    <row r="89" spans="1:19" ht="15.75" customHeight="1" x14ac:dyDescent="0.3">
      <c r="A89" s="195" t="s">
        <v>29</v>
      </c>
      <c r="B89" s="196"/>
      <c r="C89" s="197"/>
      <c r="D89" s="239" t="s">
        <v>67</v>
      </c>
      <c r="E89" s="240"/>
      <c r="F89" s="240"/>
      <c r="G89" s="241"/>
      <c r="H89" s="242">
        <f>ROUND(H75,1)</f>
        <v>0</v>
      </c>
      <c r="I89" s="243"/>
      <c r="J89" s="243"/>
      <c r="K89" s="244"/>
      <c r="L89" s="245">
        <f>Hilfstabelle!H42</f>
        <v>0</v>
      </c>
      <c r="M89" s="246"/>
      <c r="N89" s="246"/>
      <c r="O89" s="246"/>
      <c r="P89" s="246"/>
      <c r="Q89" s="247"/>
      <c r="R89" s="297">
        <f>Hilfstabelle!D56</f>
        <v>0</v>
      </c>
      <c r="S89" s="298"/>
    </row>
    <row r="90" spans="1:19" ht="6.75" customHeight="1" x14ac:dyDescent="0.3">
      <c r="A90" s="195"/>
      <c r="B90" s="196"/>
      <c r="C90" s="197"/>
      <c r="D90" s="198"/>
      <c r="E90" s="199"/>
      <c r="F90" s="199"/>
      <c r="G90" s="200"/>
      <c r="H90" s="198"/>
      <c r="I90" s="199"/>
      <c r="J90" s="199"/>
      <c r="K90" s="200"/>
      <c r="L90" s="198"/>
      <c r="M90" s="199"/>
      <c r="N90" s="199"/>
      <c r="O90" s="199"/>
      <c r="P90" s="199"/>
      <c r="Q90" s="200"/>
      <c r="R90" s="223"/>
      <c r="S90" s="224"/>
    </row>
    <row r="91" spans="1:19" ht="15.75" customHeight="1" thickBot="1" x14ac:dyDescent="0.35">
      <c r="A91" s="280" t="s">
        <v>10</v>
      </c>
      <c r="B91" s="281"/>
      <c r="C91" s="282"/>
      <c r="D91" s="283" t="str">
        <f>IF(H79=TRUE,"Brauchwasser",IF(O79=TRUE,"Gartenbewässerung","-"))</f>
        <v>-</v>
      </c>
      <c r="E91" s="284"/>
      <c r="F91" s="284"/>
      <c r="G91" s="285"/>
      <c r="H91" s="274">
        <f>ROUND(R75,1)</f>
        <v>0</v>
      </c>
      <c r="I91" s="275"/>
      <c r="J91" s="275"/>
      <c r="K91" s="276"/>
      <c r="L91" s="286">
        <f>Hilfstabelle!N42</f>
        <v>0</v>
      </c>
      <c r="M91" s="287"/>
      <c r="N91" s="287"/>
      <c r="O91" s="287"/>
      <c r="P91" s="287"/>
      <c r="Q91" s="288"/>
      <c r="R91" s="193">
        <f>Hilfstabelle!D57</f>
        <v>0</v>
      </c>
      <c r="S91" s="194"/>
    </row>
    <row r="92" spans="1:19" ht="10.5" customHeight="1" x14ac:dyDescent="0.3">
      <c r="A92" s="75"/>
      <c r="B92" s="79"/>
      <c r="C92" s="79"/>
      <c r="D92" s="79"/>
      <c r="E92" s="79"/>
      <c r="F92" s="79"/>
      <c r="G92" s="79"/>
      <c r="H92" s="82"/>
      <c r="I92" s="79"/>
      <c r="J92" s="79"/>
      <c r="K92" s="79"/>
      <c r="L92" s="79"/>
      <c r="M92" s="79"/>
      <c r="N92" s="79"/>
      <c r="O92" s="79"/>
      <c r="P92" s="79"/>
      <c r="Q92" s="79"/>
      <c r="R92" s="80"/>
      <c r="S92" s="81"/>
    </row>
    <row r="93" spans="1:19" ht="10.5" customHeight="1" thickBot="1" x14ac:dyDescent="0.3">
      <c r="A93" s="83"/>
      <c r="B93" s="84"/>
      <c r="C93" s="84"/>
      <c r="D93" s="84"/>
      <c r="E93" s="84"/>
      <c r="F93" s="84"/>
      <c r="G93" s="84"/>
      <c r="H93" s="84"/>
      <c r="I93" s="84"/>
      <c r="J93" s="84"/>
      <c r="K93" s="84"/>
      <c r="L93" s="84"/>
      <c r="M93" s="84"/>
      <c r="N93" s="84"/>
      <c r="O93" s="84"/>
      <c r="P93" s="84"/>
      <c r="Q93" s="84"/>
      <c r="R93" s="84"/>
      <c r="S93" s="85"/>
    </row>
    <row r="94" spans="1:19" ht="15" thickBot="1" x14ac:dyDescent="0.3">
      <c r="A94" s="231" t="s">
        <v>96</v>
      </c>
      <c r="B94" s="232"/>
      <c r="C94" s="232"/>
      <c r="D94" s="232"/>
      <c r="E94" s="232"/>
      <c r="F94" s="232"/>
      <c r="G94" s="232"/>
      <c r="H94" s="232"/>
      <c r="I94" s="232"/>
      <c r="J94" s="232"/>
      <c r="K94" s="232"/>
      <c r="L94" s="232"/>
      <c r="M94" s="233"/>
      <c r="N94" s="84"/>
      <c r="O94" s="84"/>
      <c r="P94" s="84"/>
      <c r="Q94" s="84"/>
      <c r="R94" s="295">
        <f>ROUND(R49+R51+R53+R55+R57+R59+R61+R63+R65+R67+R69+R71-R89-R91,1)</f>
        <v>0</v>
      </c>
      <c r="S94" s="296"/>
    </row>
    <row r="95" spans="1:19" ht="10.5" customHeight="1" x14ac:dyDescent="0.25">
      <c r="A95" s="83"/>
      <c r="B95" s="84"/>
      <c r="C95" s="84"/>
      <c r="D95" s="84"/>
      <c r="E95" s="84"/>
      <c r="F95" s="84"/>
      <c r="G95" s="84"/>
      <c r="H95" s="84"/>
      <c r="I95" s="84"/>
      <c r="J95" s="84"/>
      <c r="K95" s="84"/>
      <c r="L95" s="84"/>
      <c r="M95" s="84"/>
      <c r="N95" s="84"/>
      <c r="O95" s="84"/>
      <c r="P95" s="84"/>
      <c r="Q95" s="84"/>
      <c r="R95" s="84"/>
      <c r="S95" s="85"/>
    </row>
    <row r="96" spans="1:19" ht="10.5" customHeight="1" thickBot="1" x14ac:dyDescent="0.3">
      <c r="A96" s="86"/>
      <c r="B96" s="87"/>
      <c r="C96" s="87"/>
      <c r="D96" s="87"/>
      <c r="E96" s="87"/>
      <c r="F96" s="87"/>
      <c r="G96" s="87"/>
      <c r="H96" s="87"/>
      <c r="I96" s="87"/>
      <c r="J96" s="87"/>
      <c r="K96" s="87"/>
      <c r="L96" s="87"/>
      <c r="M96" s="87"/>
      <c r="N96" s="87"/>
      <c r="O96" s="87"/>
      <c r="P96" s="87"/>
      <c r="Q96" s="87"/>
      <c r="R96" s="87"/>
      <c r="S96" s="88"/>
    </row>
    <row r="97" spans="1:19" ht="8.25" customHeight="1" x14ac:dyDescent="0.25">
      <c r="A97" s="117"/>
      <c r="B97" s="118"/>
      <c r="C97" s="118"/>
      <c r="D97" s="118"/>
      <c r="E97" s="118"/>
      <c r="F97" s="118"/>
      <c r="G97" s="118"/>
      <c r="H97" s="118"/>
      <c r="I97" s="118"/>
      <c r="J97" s="118"/>
      <c r="K97" s="118"/>
      <c r="L97" s="118"/>
      <c r="M97" s="118"/>
      <c r="N97" s="118"/>
      <c r="O97" s="118"/>
      <c r="P97" s="118"/>
      <c r="Q97" s="118"/>
      <c r="R97" s="118"/>
      <c r="S97" s="118"/>
    </row>
    <row r="98" spans="1:19" ht="15" thickBot="1" x14ac:dyDescent="0.35">
      <c r="A98" s="46" t="s">
        <v>33</v>
      </c>
      <c r="B98" s="94"/>
      <c r="C98" s="94"/>
      <c r="D98" s="94"/>
      <c r="E98" s="94"/>
      <c r="F98" s="94"/>
      <c r="G98" s="94"/>
      <c r="H98" s="94"/>
      <c r="I98" s="94"/>
      <c r="J98" s="94"/>
      <c r="K98" s="94"/>
      <c r="L98" s="94"/>
      <c r="M98" s="94"/>
      <c r="N98" s="94"/>
      <c r="O98" s="94"/>
      <c r="P98" s="94"/>
      <c r="Q98" s="94"/>
      <c r="R98" s="46"/>
      <c r="S98" s="89"/>
    </row>
    <row r="99" spans="1:19" ht="14.4" thickTop="1" x14ac:dyDescent="0.25">
      <c r="A99" s="256"/>
      <c r="B99" s="257"/>
      <c r="C99" s="257"/>
      <c r="D99" s="257"/>
      <c r="E99" s="257"/>
      <c r="F99" s="257"/>
      <c r="G99" s="257"/>
      <c r="H99" s="257"/>
      <c r="I99" s="257"/>
      <c r="J99" s="257"/>
      <c r="K99" s="257"/>
      <c r="L99" s="257"/>
      <c r="M99" s="257"/>
      <c r="N99" s="258"/>
      <c r="O99" s="258"/>
      <c r="P99" s="258"/>
      <c r="Q99" s="258"/>
      <c r="R99" s="258"/>
      <c r="S99" s="259"/>
    </row>
    <row r="100" spans="1:19" x14ac:dyDescent="0.25">
      <c r="A100" s="260"/>
      <c r="B100" s="261"/>
      <c r="C100" s="261"/>
      <c r="D100" s="261"/>
      <c r="E100" s="261"/>
      <c r="F100" s="261"/>
      <c r="G100" s="261"/>
      <c r="H100" s="261"/>
      <c r="I100" s="261"/>
      <c r="J100" s="261"/>
      <c r="K100" s="261"/>
      <c r="L100" s="261"/>
      <c r="M100" s="261"/>
      <c r="N100" s="262"/>
      <c r="O100" s="262"/>
      <c r="P100" s="262"/>
      <c r="Q100" s="262"/>
      <c r="R100" s="262"/>
      <c r="S100" s="263"/>
    </row>
    <row r="101" spans="1:19" x14ac:dyDescent="0.25">
      <c r="A101" s="260"/>
      <c r="B101" s="261"/>
      <c r="C101" s="261"/>
      <c r="D101" s="261"/>
      <c r="E101" s="261"/>
      <c r="F101" s="261"/>
      <c r="G101" s="261"/>
      <c r="H101" s="261"/>
      <c r="I101" s="261"/>
      <c r="J101" s="261"/>
      <c r="K101" s="261"/>
      <c r="L101" s="261"/>
      <c r="M101" s="261"/>
      <c r="N101" s="262"/>
      <c r="O101" s="262"/>
      <c r="P101" s="262"/>
      <c r="Q101" s="262"/>
      <c r="R101" s="262"/>
      <c r="S101" s="263"/>
    </row>
    <row r="102" spans="1:19" x14ac:dyDescent="0.25">
      <c r="A102" s="260"/>
      <c r="B102" s="261"/>
      <c r="C102" s="261"/>
      <c r="D102" s="261"/>
      <c r="E102" s="261"/>
      <c r="F102" s="261"/>
      <c r="G102" s="261"/>
      <c r="H102" s="261"/>
      <c r="I102" s="261"/>
      <c r="J102" s="261"/>
      <c r="K102" s="261"/>
      <c r="L102" s="261"/>
      <c r="M102" s="261"/>
      <c r="N102" s="262"/>
      <c r="O102" s="262"/>
      <c r="P102" s="262"/>
      <c r="Q102" s="262"/>
      <c r="R102" s="262"/>
      <c r="S102" s="263"/>
    </row>
    <row r="103" spans="1:19" x14ac:dyDescent="0.25">
      <c r="A103" s="260"/>
      <c r="B103" s="261"/>
      <c r="C103" s="261"/>
      <c r="D103" s="261"/>
      <c r="E103" s="261"/>
      <c r="F103" s="261"/>
      <c r="G103" s="261"/>
      <c r="H103" s="261"/>
      <c r="I103" s="261"/>
      <c r="J103" s="261"/>
      <c r="K103" s="261"/>
      <c r="L103" s="261"/>
      <c r="M103" s="261"/>
      <c r="N103" s="262"/>
      <c r="O103" s="262"/>
      <c r="P103" s="262"/>
      <c r="Q103" s="262"/>
      <c r="R103" s="262"/>
      <c r="S103" s="263"/>
    </row>
    <row r="104" spans="1:19" x14ac:dyDescent="0.25">
      <c r="A104" s="260"/>
      <c r="B104" s="261"/>
      <c r="C104" s="261"/>
      <c r="D104" s="261"/>
      <c r="E104" s="261"/>
      <c r="F104" s="261"/>
      <c r="G104" s="261"/>
      <c r="H104" s="261"/>
      <c r="I104" s="261"/>
      <c r="J104" s="261"/>
      <c r="K104" s="261"/>
      <c r="L104" s="261"/>
      <c r="M104" s="261"/>
      <c r="N104" s="262"/>
      <c r="O104" s="262"/>
      <c r="P104" s="262"/>
      <c r="Q104" s="262"/>
      <c r="R104" s="262"/>
      <c r="S104" s="263"/>
    </row>
    <row r="105" spans="1:19" x14ac:dyDescent="0.25">
      <c r="A105" s="260"/>
      <c r="B105" s="261"/>
      <c r="C105" s="261"/>
      <c r="D105" s="261"/>
      <c r="E105" s="261"/>
      <c r="F105" s="261"/>
      <c r="G105" s="261"/>
      <c r="H105" s="261"/>
      <c r="I105" s="261"/>
      <c r="J105" s="261"/>
      <c r="K105" s="261"/>
      <c r="L105" s="261"/>
      <c r="M105" s="261"/>
      <c r="N105" s="262"/>
      <c r="O105" s="262"/>
      <c r="P105" s="262"/>
      <c r="Q105" s="262"/>
      <c r="R105" s="262"/>
      <c r="S105" s="263"/>
    </row>
    <row r="106" spans="1:19" x14ac:dyDescent="0.25">
      <c r="A106" s="260"/>
      <c r="B106" s="261"/>
      <c r="C106" s="261"/>
      <c r="D106" s="261"/>
      <c r="E106" s="261"/>
      <c r="F106" s="261"/>
      <c r="G106" s="261"/>
      <c r="H106" s="261"/>
      <c r="I106" s="261"/>
      <c r="J106" s="261"/>
      <c r="K106" s="261"/>
      <c r="L106" s="261"/>
      <c r="M106" s="261"/>
      <c r="N106" s="262"/>
      <c r="O106" s="262"/>
      <c r="P106" s="262"/>
      <c r="Q106" s="262"/>
      <c r="R106" s="262"/>
      <c r="S106" s="263"/>
    </row>
    <row r="107" spans="1:19" x14ac:dyDescent="0.25">
      <c r="A107" s="264"/>
      <c r="B107" s="262"/>
      <c r="C107" s="262"/>
      <c r="D107" s="262"/>
      <c r="E107" s="262"/>
      <c r="F107" s="262"/>
      <c r="G107" s="262"/>
      <c r="H107" s="262"/>
      <c r="I107" s="262"/>
      <c r="J107" s="262"/>
      <c r="K107" s="262"/>
      <c r="L107" s="262"/>
      <c r="M107" s="262"/>
      <c r="N107" s="262"/>
      <c r="O107" s="262"/>
      <c r="P107" s="262"/>
      <c r="Q107" s="262"/>
      <c r="R107" s="262"/>
      <c r="S107" s="263"/>
    </row>
    <row r="108" spans="1:19" x14ac:dyDescent="0.25">
      <c r="A108" s="264"/>
      <c r="B108" s="262"/>
      <c r="C108" s="262"/>
      <c r="D108" s="262"/>
      <c r="E108" s="262"/>
      <c r="F108" s="262"/>
      <c r="G108" s="262"/>
      <c r="H108" s="262"/>
      <c r="I108" s="262"/>
      <c r="J108" s="262"/>
      <c r="K108" s="262"/>
      <c r="L108" s="262"/>
      <c r="M108" s="262"/>
      <c r="N108" s="262"/>
      <c r="O108" s="262"/>
      <c r="P108" s="262"/>
      <c r="Q108" s="262"/>
      <c r="R108" s="262"/>
      <c r="S108" s="263"/>
    </row>
    <row r="109" spans="1:19" ht="14.4" thickBot="1" x14ac:dyDescent="0.3">
      <c r="A109" s="265"/>
      <c r="B109" s="266"/>
      <c r="C109" s="266"/>
      <c r="D109" s="266"/>
      <c r="E109" s="266"/>
      <c r="F109" s="266"/>
      <c r="G109" s="266"/>
      <c r="H109" s="266"/>
      <c r="I109" s="266"/>
      <c r="J109" s="266"/>
      <c r="K109" s="266"/>
      <c r="L109" s="266"/>
      <c r="M109" s="266"/>
      <c r="N109" s="266"/>
      <c r="O109" s="266"/>
      <c r="P109" s="266"/>
      <c r="Q109" s="266"/>
      <c r="R109" s="266"/>
      <c r="S109" s="267"/>
    </row>
    <row r="110" spans="1:19" ht="15" thickTop="1" x14ac:dyDescent="0.3">
      <c r="A110" s="104"/>
      <c r="B110" s="114"/>
      <c r="C110" s="114"/>
      <c r="D110" s="114"/>
      <c r="E110" s="114"/>
      <c r="F110" s="114"/>
      <c r="G110" s="114"/>
      <c r="H110" s="114"/>
      <c r="I110" s="114"/>
      <c r="J110" s="114"/>
      <c r="K110" s="114"/>
      <c r="L110" s="114"/>
      <c r="M110" s="114"/>
      <c r="N110" s="94"/>
      <c r="O110" s="94"/>
      <c r="P110" s="94"/>
      <c r="Q110" s="94"/>
      <c r="R110" s="46"/>
      <c r="S110" s="89"/>
    </row>
    <row r="111" spans="1:19" ht="14.4" x14ac:dyDescent="0.3">
      <c r="A111" s="89" t="s">
        <v>15</v>
      </c>
      <c r="B111" s="115"/>
      <c r="C111" s="115"/>
      <c r="D111" s="115"/>
      <c r="E111" s="115"/>
      <c r="F111" s="115"/>
      <c r="G111" s="115"/>
      <c r="H111" s="115"/>
      <c r="I111" s="115"/>
      <c r="J111" s="115"/>
      <c r="K111" s="115"/>
      <c r="L111" s="115"/>
      <c r="M111" s="115"/>
      <c r="N111" s="112"/>
      <c r="O111" s="112"/>
      <c r="P111" s="112"/>
      <c r="Q111" s="112"/>
      <c r="R111" s="116"/>
      <c r="S111" s="100"/>
    </row>
    <row r="112" spans="1:19" x14ac:dyDescent="0.25">
      <c r="A112" s="253" t="s">
        <v>46</v>
      </c>
      <c r="B112" s="254"/>
      <c r="C112" s="254"/>
      <c r="D112" s="254"/>
      <c r="E112" s="254"/>
      <c r="F112" s="254"/>
      <c r="G112" s="254"/>
      <c r="H112" s="254"/>
      <c r="I112" s="254"/>
      <c r="J112" s="254"/>
      <c r="K112" s="254"/>
      <c r="L112" s="254"/>
      <c r="M112" s="254"/>
      <c r="N112" s="255"/>
      <c r="O112" s="255"/>
      <c r="P112" s="255"/>
      <c r="Q112" s="255"/>
      <c r="R112" s="255"/>
      <c r="S112" s="255"/>
    </row>
    <row r="113" spans="1:19" ht="19.5" customHeight="1" x14ac:dyDescent="0.25">
      <c r="A113" s="254"/>
      <c r="B113" s="254"/>
      <c r="C113" s="254"/>
      <c r="D113" s="254"/>
      <c r="E113" s="254"/>
      <c r="F113" s="254"/>
      <c r="G113" s="254"/>
      <c r="H113" s="254"/>
      <c r="I113" s="254"/>
      <c r="J113" s="254"/>
      <c r="K113" s="254"/>
      <c r="L113" s="254"/>
      <c r="M113" s="254"/>
      <c r="N113" s="255"/>
      <c r="O113" s="255"/>
      <c r="P113" s="255"/>
      <c r="Q113" s="255"/>
      <c r="R113" s="255"/>
      <c r="S113" s="255"/>
    </row>
    <row r="114" spans="1:19" ht="15" thickBot="1" x14ac:dyDescent="0.35">
      <c r="A114" s="100"/>
      <c r="B114" s="94"/>
      <c r="C114" s="94"/>
      <c r="D114" s="94"/>
      <c r="E114" s="94"/>
      <c r="F114" s="94"/>
      <c r="G114" s="94"/>
      <c r="H114" s="94"/>
      <c r="I114" s="94"/>
      <c r="J114" s="94"/>
      <c r="K114" s="94"/>
      <c r="L114" s="94"/>
      <c r="M114" s="94"/>
      <c r="N114" s="94"/>
      <c r="O114" s="94"/>
      <c r="P114" s="94"/>
      <c r="Q114" s="94"/>
      <c r="R114" s="46"/>
      <c r="S114" s="89"/>
    </row>
    <row r="115" spans="1:19" ht="15" thickBot="1" x14ac:dyDescent="0.35">
      <c r="A115" s="162"/>
      <c r="B115" s="165"/>
      <c r="C115" s="165"/>
      <c r="D115" s="166"/>
      <c r="E115" s="113"/>
      <c r="F115" s="113"/>
      <c r="G115" s="268"/>
      <c r="H115" s="268"/>
      <c r="I115" s="268"/>
      <c r="J115" s="268"/>
      <c r="K115" s="268"/>
      <c r="L115" s="268"/>
      <c r="M115" s="162"/>
      <c r="N115" s="165"/>
      <c r="O115" s="165"/>
      <c r="P115" s="165"/>
      <c r="Q115" s="165"/>
      <c r="R115" s="166"/>
    </row>
    <row r="116" spans="1:19" ht="14.4" x14ac:dyDescent="0.3">
      <c r="A116" s="100" t="s">
        <v>38</v>
      </c>
      <c r="B116" s="100"/>
      <c r="C116" s="100"/>
      <c r="D116" s="100"/>
      <c r="E116" s="100"/>
      <c r="F116" s="100"/>
      <c r="G116" s="100"/>
      <c r="H116" s="100"/>
      <c r="I116" s="112"/>
      <c r="J116" s="112"/>
      <c r="K116" s="112"/>
      <c r="L116" s="112"/>
      <c r="M116" s="100" t="s">
        <v>39</v>
      </c>
      <c r="N116" s="100"/>
      <c r="O116" s="112"/>
      <c r="P116" s="112"/>
      <c r="Q116" s="112"/>
      <c r="R116" s="94"/>
      <c r="S116" s="89"/>
    </row>
  </sheetData>
  <sheetProtection algorithmName="SHA-512" hashValue="ekV8bQoABuRDHTkJWE7Iq6u5M8UfYb6udz/Kpuw8LxmJhMB/iQsUWfKBeQEzwlQ1UVBg+/PZhY9yGJISesnACg==" saltValue="FOlCKpErJR8tDgDMKC213Q==" spinCount="100000" sheet="1" objects="1" scenarios="1" selectLockedCells="1"/>
  <customSheetViews>
    <customSheetView guid="{0EAB74A4-557F-48EF-97D0-1230E40F62B5}" hiddenRows="1" showRuler="0" topLeftCell="A37">
      <selection activeCell="C39" sqref="C39"/>
      <pageMargins left="0.39370078740157483" right="0.39370078740157483" top="0.39370078740157483" bottom="0.39370078740157483" header="0.31496062992125984" footer="0.31496062992125984"/>
      <pageSetup paperSize="9" scale="90" orientation="portrait" r:id="rId1"/>
      <headerFooter alignWithMargins="0"/>
    </customSheetView>
  </customSheetViews>
  <mergeCells count="102">
    <mergeCell ref="R71:S71"/>
    <mergeCell ref="R69:S69"/>
    <mergeCell ref="R68:S68"/>
    <mergeCell ref="R67:S67"/>
    <mergeCell ref="R65:S65"/>
    <mergeCell ref="A82:S82"/>
    <mergeCell ref="R40:S47"/>
    <mergeCell ref="A85:E85"/>
    <mergeCell ref="E27:H27"/>
    <mergeCell ref="C33:R37"/>
    <mergeCell ref="C39:R39"/>
    <mergeCell ref="R53:S53"/>
    <mergeCell ref="R52:S52"/>
    <mergeCell ref="R51:S51"/>
    <mergeCell ref="R50:S50"/>
    <mergeCell ref="R49:S49"/>
    <mergeCell ref="R64:S64"/>
    <mergeCell ref="R66:S66"/>
    <mergeCell ref="R56:S56"/>
    <mergeCell ref="R55:S55"/>
    <mergeCell ref="R54:S54"/>
    <mergeCell ref="A80:S80"/>
    <mergeCell ref="A112:S113"/>
    <mergeCell ref="M115:R115"/>
    <mergeCell ref="A99:S109"/>
    <mergeCell ref="A115:D115"/>
    <mergeCell ref="G115:L115"/>
    <mergeCell ref="J18:M18"/>
    <mergeCell ref="G42:G47"/>
    <mergeCell ref="C40:C47"/>
    <mergeCell ref="H91:K91"/>
    <mergeCell ref="I78:M78"/>
    <mergeCell ref="A75:G75"/>
    <mergeCell ref="E20:H20"/>
    <mergeCell ref="A40:A47"/>
    <mergeCell ref="B40:B47"/>
    <mergeCell ref="A91:C91"/>
    <mergeCell ref="D91:G91"/>
    <mergeCell ref="L91:Q91"/>
    <mergeCell ref="I40:M40"/>
    <mergeCell ref="M46:M47"/>
    <mergeCell ref="H42:H47"/>
    <mergeCell ref="I43:I47"/>
    <mergeCell ref="R94:S94"/>
    <mergeCell ref="R89:S89"/>
    <mergeCell ref="R62:S62"/>
    <mergeCell ref="A94:M94"/>
    <mergeCell ref="L20:O20"/>
    <mergeCell ref="L21:O21"/>
    <mergeCell ref="L22:O22"/>
    <mergeCell ref="L23:O23"/>
    <mergeCell ref="P42:P47"/>
    <mergeCell ref="O40:P41"/>
    <mergeCell ref="A89:C89"/>
    <mergeCell ref="D89:G89"/>
    <mergeCell ref="H89:K89"/>
    <mergeCell ref="L89:Q89"/>
    <mergeCell ref="L90:Q90"/>
    <mergeCell ref="A87:C88"/>
    <mergeCell ref="D87:G88"/>
    <mergeCell ref="H87:K88"/>
    <mergeCell ref="L87:Q88"/>
    <mergeCell ref="R91:S91"/>
    <mergeCell ref="A90:C90"/>
    <mergeCell ref="D90:G90"/>
    <mergeCell ref="H90:K90"/>
    <mergeCell ref="R63:S63"/>
    <mergeCell ref="R61:S61"/>
    <mergeCell ref="R59:S59"/>
    <mergeCell ref="L24:O24"/>
    <mergeCell ref="L25:O25"/>
    <mergeCell ref="N46:N47"/>
    <mergeCell ref="N43:N45"/>
    <mergeCell ref="O42:O47"/>
    <mergeCell ref="L46:L47"/>
    <mergeCell ref="I41:M41"/>
    <mergeCell ref="I42:M42"/>
    <mergeCell ref="K46:K47"/>
    <mergeCell ref="L43:M45"/>
    <mergeCell ref="J43:K45"/>
    <mergeCell ref="J46:J47"/>
    <mergeCell ref="R48:S48"/>
    <mergeCell ref="R90:S90"/>
    <mergeCell ref="R70:S70"/>
    <mergeCell ref="R87:S88"/>
    <mergeCell ref="R72:S72"/>
    <mergeCell ref="A1:I3"/>
    <mergeCell ref="G5:H5"/>
    <mergeCell ref="R57:S57"/>
    <mergeCell ref="R58:S58"/>
    <mergeCell ref="R60:S60"/>
    <mergeCell ref="E21:H21"/>
    <mergeCell ref="E22:H22"/>
    <mergeCell ref="E23:H23"/>
    <mergeCell ref="D40:H40"/>
    <mergeCell ref="D42:D47"/>
    <mergeCell ref="D41:E41"/>
    <mergeCell ref="F42:F47"/>
    <mergeCell ref="E42:E47"/>
    <mergeCell ref="F41:H41"/>
    <mergeCell ref="E31:H31"/>
    <mergeCell ref="A11:S15"/>
  </mergeCells>
  <phoneticPr fontId="0" type="noConversion"/>
  <dataValidations count="1">
    <dataValidation type="list" allowBlank="1" showInputMessage="1" sqref="C49 C51 C53 C55 C57 C59 C61 C63 C65 C67 C69 C71" xr:uid="{00000000-0002-0000-0000-000000000000}">
      <formula1>Bezeichnung</formula1>
    </dataValidation>
  </dataValidations>
  <pageMargins left="0.39370078740157483" right="0.39370078740157483" top="0.39370078740157483" bottom="0.39370078740157483" header="0.31496062992125984" footer="0.31496062992125984"/>
  <pageSetup paperSize="9" scale="88" fitToHeight="3" orientation="landscape" r:id="rId2"/>
  <cellWatches>
    <cellWatch r="D51"/>
  </cellWatch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nchor moveWithCells="1">
                  <from>
                    <xdr:col>4</xdr:col>
                    <xdr:colOff>160020</xdr:colOff>
                    <xdr:row>48</xdr:row>
                    <xdr:rowOff>7620</xdr:rowOff>
                  </from>
                  <to>
                    <xdr:col>4</xdr:col>
                    <xdr:colOff>464820</xdr:colOff>
                    <xdr:row>49</xdr:row>
                    <xdr:rowOff>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5</xdr:col>
                    <xdr:colOff>152400</xdr:colOff>
                    <xdr:row>48</xdr:row>
                    <xdr:rowOff>7620</xdr:rowOff>
                  </from>
                  <to>
                    <xdr:col>5</xdr:col>
                    <xdr:colOff>457200</xdr:colOff>
                    <xdr:row>49</xdr:row>
                    <xdr:rowOff>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6</xdr:col>
                    <xdr:colOff>160020</xdr:colOff>
                    <xdr:row>48</xdr:row>
                    <xdr:rowOff>7620</xdr:rowOff>
                  </from>
                  <to>
                    <xdr:col>6</xdr:col>
                    <xdr:colOff>464820</xdr:colOff>
                    <xdr:row>49</xdr:row>
                    <xdr:rowOff>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7</xdr:col>
                    <xdr:colOff>160020</xdr:colOff>
                    <xdr:row>48</xdr:row>
                    <xdr:rowOff>7620</xdr:rowOff>
                  </from>
                  <to>
                    <xdr:col>7</xdr:col>
                    <xdr:colOff>464820</xdr:colOff>
                    <xdr:row>49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from>
                    <xdr:col>3</xdr:col>
                    <xdr:colOff>144780</xdr:colOff>
                    <xdr:row>35</xdr:row>
                    <xdr:rowOff>213360</xdr:rowOff>
                  </from>
                  <to>
                    <xdr:col>3</xdr:col>
                    <xdr:colOff>449580</xdr:colOff>
                    <xdr:row>35</xdr:row>
                    <xdr:rowOff>213360</xdr:rowOff>
                  </to>
                </anchor>
              </controlPr>
            </control>
          </mc:Choice>
        </mc:AlternateContent>
        <mc:AlternateContent xmlns:mc="http://schemas.openxmlformats.org/markup-compatibility/2006">
          <mc:Choice Requires="x14">
            <control shapeId="1039" r:id="rId10" name="Check Box 15">
              <controlPr locked="0" defaultSize="0" autoFill="0" autoLine="0" autoPict="0">
                <anchor moveWithCells="1">
                  <from>
                    <xdr:col>8</xdr:col>
                    <xdr:colOff>152400</xdr:colOff>
                    <xdr:row>48</xdr:row>
                    <xdr:rowOff>7620</xdr:rowOff>
                  </from>
                  <to>
                    <xdr:col>8</xdr:col>
                    <xdr:colOff>457200</xdr:colOff>
                    <xdr:row>49</xdr:row>
                    <xdr:rowOff>0</xdr:rowOff>
                  </to>
                </anchor>
              </controlPr>
            </control>
          </mc:Choice>
        </mc:AlternateContent>
        <mc:AlternateContent xmlns:mc="http://schemas.openxmlformats.org/markup-compatibility/2006">
          <mc:Choice Requires="x14">
            <control shapeId="1040" r:id="rId11" name="Check Box 16">
              <controlPr locked="0" defaultSize="0" autoFill="0" autoLine="0" autoPict="0">
                <anchor moveWithCells="1">
                  <from>
                    <xdr:col>9</xdr:col>
                    <xdr:colOff>160020</xdr:colOff>
                    <xdr:row>48</xdr:row>
                    <xdr:rowOff>7620</xdr:rowOff>
                  </from>
                  <to>
                    <xdr:col>9</xdr:col>
                    <xdr:colOff>464820</xdr:colOff>
                    <xdr:row>49</xdr:row>
                    <xdr:rowOff>0</xdr:rowOff>
                  </to>
                </anchor>
              </controlPr>
            </control>
          </mc:Choice>
        </mc:AlternateContent>
        <mc:AlternateContent xmlns:mc="http://schemas.openxmlformats.org/markup-compatibility/2006">
          <mc:Choice Requires="x14">
            <control shapeId="1041" r:id="rId12" name="Check Box 17">
              <controlPr locked="0" defaultSize="0" autoFill="0" autoLine="0" autoPict="0">
                <anchor moveWithCells="1">
                  <from>
                    <xdr:col>12</xdr:col>
                    <xdr:colOff>175260</xdr:colOff>
                    <xdr:row>48</xdr:row>
                    <xdr:rowOff>7620</xdr:rowOff>
                  </from>
                  <to>
                    <xdr:col>12</xdr:col>
                    <xdr:colOff>480060</xdr:colOff>
                    <xdr:row>49</xdr:row>
                    <xdr:rowOff>0</xdr:rowOff>
                  </to>
                </anchor>
              </controlPr>
            </control>
          </mc:Choice>
        </mc:AlternateContent>
        <mc:AlternateContent xmlns:mc="http://schemas.openxmlformats.org/markup-compatibility/2006">
          <mc:Choice Requires="x14">
            <control shapeId="1042" r:id="rId13" name="Check Box 18">
              <controlPr locked="0" defaultSize="0" autoFill="0" autoLine="0" autoPict="0">
                <anchor moveWithCells="1">
                  <from>
                    <xdr:col>10</xdr:col>
                    <xdr:colOff>152400</xdr:colOff>
                    <xdr:row>48</xdr:row>
                    <xdr:rowOff>7620</xdr:rowOff>
                  </from>
                  <to>
                    <xdr:col>10</xdr:col>
                    <xdr:colOff>457200</xdr:colOff>
                    <xdr:row>49</xdr:row>
                    <xdr:rowOff>0</xdr:rowOff>
                  </to>
                </anchor>
              </controlPr>
            </control>
          </mc:Choice>
        </mc:AlternateContent>
        <mc:AlternateContent xmlns:mc="http://schemas.openxmlformats.org/markup-compatibility/2006">
          <mc:Choice Requires="x14">
            <control shapeId="1043" r:id="rId14" name="Check Box 19">
              <controlPr locked="0" defaultSize="0" autoFill="0" autoLine="0" autoPict="0">
                <anchor moveWithCells="1">
                  <from>
                    <xdr:col>11</xdr:col>
                    <xdr:colOff>152400</xdr:colOff>
                    <xdr:row>48</xdr:row>
                    <xdr:rowOff>7620</xdr:rowOff>
                  </from>
                  <to>
                    <xdr:col>11</xdr:col>
                    <xdr:colOff>457200</xdr:colOff>
                    <xdr:row>49</xdr:row>
                    <xdr:rowOff>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4</xdr:col>
                    <xdr:colOff>160020</xdr:colOff>
                    <xdr:row>50</xdr:row>
                    <xdr:rowOff>7620</xdr:rowOff>
                  </from>
                  <to>
                    <xdr:col>4</xdr:col>
                    <xdr:colOff>464820</xdr:colOff>
                    <xdr:row>51</xdr:row>
                    <xdr:rowOff>0</xdr:rowOff>
                  </to>
                </anchor>
              </controlPr>
            </control>
          </mc:Choice>
        </mc:AlternateContent>
        <mc:AlternateContent xmlns:mc="http://schemas.openxmlformats.org/markup-compatibility/2006">
          <mc:Choice Requires="x14">
            <control shapeId="1045" r:id="rId16" name="Check Box 21">
              <controlPr locked="0" defaultSize="0" autoFill="0" autoLine="0" autoPict="0">
                <anchor moveWithCells="1">
                  <from>
                    <xdr:col>5</xdr:col>
                    <xdr:colOff>152400</xdr:colOff>
                    <xdr:row>50</xdr:row>
                    <xdr:rowOff>7620</xdr:rowOff>
                  </from>
                  <to>
                    <xdr:col>5</xdr:col>
                    <xdr:colOff>457200</xdr:colOff>
                    <xdr:row>51</xdr:row>
                    <xdr:rowOff>0</xdr:rowOff>
                  </to>
                </anchor>
              </controlPr>
            </control>
          </mc:Choice>
        </mc:AlternateContent>
        <mc:AlternateContent xmlns:mc="http://schemas.openxmlformats.org/markup-compatibility/2006">
          <mc:Choice Requires="x14">
            <control shapeId="1046" r:id="rId17" name="Check Box 22">
              <controlPr locked="0" defaultSize="0" autoFill="0" autoLine="0" autoPict="0">
                <anchor moveWithCells="1">
                  <from>
                    <xdr:col>6</xdr:col>
                    <xdr:colOff>160020</xdr:colOff>
                    <xdr:row>50</xdr:row>
                    <xdr:rowOff>7620</xdr:rowOff>
                  </from>
                  <to>
                    <xdr:col>6</xdr:col>
                    <xdr:colOff>464820</xdr:colOff>
                    <xdr:row>51</xdr:row>
                    <xdr:rowOff>0</xdr:rowOff>
                  </to>
                </anchor>
              </controlPr>
            </control>
          </mc:Choice>
        </mc:AlternateContent>
        <mc:AlternateContent xmlns:mc="http://schemas.openxmlformats.org/markup-compatibility/2006">
          <mc:Choice Requires="x14">
            <control shapeId="1047" r:id="rId18" name="Check Box 23">
              <controlPr locked="0" defaultSize="0" autoFill="0" autoLine="0" autoPict="0">
                <anchor moveWithCells="1">
                  <from>
                    <xdr:col>7</xdr:col>
                    <xdr:colOff>160020</xdr:colOff>
                    <xdr:row>50</xdr:row>
                    <xdr:rowOff>7620</xdr:rowOff>
                  </from>
                  <to>
                    <xdr:col>7</xdr:col>
                    <xdr:colOff>464820</xdr:colOff>
                    <xdr:row>51</xdr:row>
                    <xdr:rowOff>0</xdr:rowOff>
                  </to>
                </anchor>
              </controlPr>
            </control>
          </mc:Choice>
        </mc:AlternateContent>
        <mc:AlternateContent xmlns:mc="http://schemas.openxmlformats.org/markup-compatibility/2006">
          <mc:Choice Requires="x14">
            <control shapeId="1048" r:id="rId19" name="Check Box 24">
              <controlPr locked="0" defaultSize="0" autoFill="0" autoLine="0" autoPict="0">
                <anchor moveWithCells="1">
                  <from>
                    <xdr:col>8</xdr:col>
                    <xdr:colOff>152400</xdr:colOff>
                    <xdr:row>50</xdr:row>
                    <xdr:rowOff>7620</xdr:rowOff>
                  </from>
                  <to>
                    <xdr:col>8</xdr:col>
                    <xdr:colOff>457200</xdr:colOff>
                    <xdr:row>51</xdr:row>
                    <xdr:rowOff>0</xdr:rowOff>
                  </to>
                </anchor>
              </controlPr>
            </control>
          </mc:Choice>
        </mc:AlternateContent>
        <mc:AlternateContent xmlns:mc="http://schemas.openxmlformats.org/markup-compatibility/2006">
          <mc:Choice Requires="x14">
            <control shapeId="1049" r:id="rId20" name="Check Box 25">
              <controlPr locked="0" defaultSize="0" autoFill="0" autoLine="0" autoPict="0">
                <anchor moveWithCells="1">
                  <from>
                    <xdr:col>9</xdr:col>
                    <xdr:colOff>160020</xdr:colOff>
                    <xdr:row>50</xdr:row>
                    <xdr:rowOff>7620</xdr:rowOff>
                  </from>
                  <to>
                    <xdr:col>9</xdr:col>
                    <xdr:colOff>464820</xdr:colOff>
                    <xdr:row>51</xdr:row>
                    <xdr:rowOff>0</xdr:rowOff>
                  </to>
                </anchor>
              </controlPr>
            </control>
          </mc:Choice>
        </mc:AlternateContent>
        <mc:AlternateContent xmlns:mc="http://schemas.openxmlformats.org/markup-compatibility/2006">
          <mc:Choice Requires="x14">
            <control shapeId="1050" r:id="rId21" name="Check Box 26">
              <controlPr locked="0" defaultSize="0" autoFill="0" autoLine="0" autoPict="0">
                <anchor moveWithCells="1">
                  <from>
                    <xdr:col>12</xdr:col>
                    <xdr:colOff>175260</xdr:colOff>
                    <xdr:row>50</xdr:row>
                    <xdr:rowOff>7620</xdr:rowOff>
                  </from>
                  <to>
                    <xdr:col>12</xdr:col>
                    <xdr:colOff>480060</xdr:colOff>
                    <xdr:row>51</xdr:row>
                    <xdr:rowOff>0</xdr:rowOff>
                  </to>
                </anchor>
              </controlPr>
            </control>
          </mc:Choice>
        </mc:AlternateContent>
        <mc:AlternateContent xmlns:mc="http://schemas.openxmlformats.org/markup-compatibility/2006">
          <mc:Choice Requires="x14">
            <control shapeId="1051" r:id="rId22" name="Check Box 27">
              <controlPr locked="0" defaultSize="0" autoFill="0" autoLine="0" autoPict="0">
                <anchor moveWithCells="1">
                  <from>
                    <xdr:col>10</xdr:col>
                    <xdr:colOff>152400</xdr:colOff>
                    <xdr:row>50</xdr:row>
                    <xdr:rowOff>7620</xdr:rowOff>
                  </from>
                  <to>
                    <xdr:col>10</xdr:col>
                    <xdr:colOff>457200</xdr:colOff>
                    <xdr:row>51</xdr:row>
                    <xdr:rowOff>0</xdr:rowOff>
                  </to>
                </anchor>
              </controlPr>
            </control>
          </mc:Choice>
        </mc:AlternateContent>
        <mc:AlternateContent xmlns:mc="http://schemas.openxmlformats.org/markup-compatibility/2006">
          <mc:Choice Requires="x14">
            <control shapeId="1052" r:id="rId23" name="Check Box 28">
              <controlPr locked="0" defaultSize="0" autoFill="0" autoLine="0" autoPict="0">
                <anchor moveWithCells="1">
                  <from>
                    <xdr:col>11</xdr:col>
                    <xdr:colOff>152400</xdr:colOff>
                    <xdr:row>50</xdr:row>
                    <xdr:rowOff>7620</xdr:rowOff>
                  </from>
                  <to>
                    <xdr:col>11</xdr:col>
                    <xdr:colOff>457200</xdr:colOff>
                    <xdr:row>51</xdr:row>
                    <xdr:rowOff>0</xdr:rowOff>
                  </to>
                </anchor>
              </controlPr>
            </control>
          </mc:Choice>
        </mc:AlternateContent>
        <mc:AlternateContent xmlns:mc="http://schemas.openxmlformats.org/markup-compatibility/2006">
          <mc:Choice Requires="x14">
            <control shapeId="1057" r:id="rId24" name="Check Box 33">
              <controlPr locked="0" defaultSize="0" autoFill="0" autoLine="0" autoPict="0">
                <anchor moveWithCells="1">
                  <from>
                    <xdr:col>7</xdr:col>
                    <xdr:colOff>152400</xdr:colOff>
                    <xdr:row>77</xdr:row>
                    <xdr:rowOff>0</xdr:rowOff>
                  </from>
                  <to>
                    <xdr:col>7</xdr:col>
                    <xdr:colOff>457200</xdr:colOff>
                    <xdr:row>78</xdr:row>
                    <xdr:rowOff>7620</xdr:rowOff>
                  </to>
                </anchor>
              </controlPr>
            </control>
          </mc:Choice>
        </mc:AlternateContent>
        <mc:AlternateContent xmlns:mc="http://schemas.openxmlformats.org/markup-compatibility/2006">
          <mc:Choice Requires="x14">
            <control shapeId="1058" r:id="rId25" name="Check Box 34">
              <controlPr locked="0" defaultSize="0" autoFill="0" autoLine="0" autoPict="0">
                <anchor moveWithCells="1">
                  <from>
                    <xdr:col>4</xdr:col>
                    <xdr:colOff>160020</xdr:colOff>
                    <xdr:row>52</xdr:row>
                    <xdr:rowOff>7620</xdr:rowOff>
                  </from>
                  <to>
                    <xdr:col>4</xdr:col>
                    <xdr:colOff>464820</xdr:colOff>
                    <xdr:row>53</xdr:row>
                    <xdr:rowOff>0</xdr:rowOff>
                  </to>
                </anchor>
              </controlPr>
            </control>
          </mc:Choice>
        </mc:AlternateContent>
        <mc:AlternateContent xmlns:mc="http://schemas.openxmlformats.org/markup-compatibility/2006">
          <mc:Choice Requires="x14">
            <control shapeId="1059" r:id="rId26" name="Check Box 35">
              <controlPr locked="0" defaultSize="0" autoFill="0" autoLine="0" autoPict="0">
                <anchor moveWithCells="1">
                  <from>
                    <xdr:col>5</xdr:col>
                    <xdr:colOff>152400</xdr:colOff>
                    <xdr:row>52</xdr:row>
                    <xdr:rowOff>7620</xdr:rowOff>
                  </from>
                  <to>
                    <xdr:col>5</xdr:col>
                    <xdr:colOff>457200</xdr:colOff>
                    <xdr:row>53</xdr:row>
                    <xdr:rowOff>0</xdr:rowOff>
                  </to>
                </anchor>
              </controlPr>
            </control>
          </mc:Choice>
        </mc:AlternateContent>
        <mc:AlternateContent xmlns:mc="http://schemas.openxmlformats.org/markup-compatibility/2006">
          <mc:Choice Requires="x14">
            <control shapeId="1060" r:id="rId27" name="Check Box 36">
              <controlPr locked="0" defaultSize="0" autoFill="0" autoLine="0" autoPict="0">
                <anchor moveWithCells="1">
                  <from>
                    <xdr:col>6</xdr:col>
                    <xdr:colOff>160020</xdr:colOff>
                    <xdr:row>52</xdr:row>
                    <xdr:rowOff>7620</xdr:rowOff>
                  </from>
                  <to>
                    <xdr:col>6</xdr:col>
                    <xdr:colOff>464820</xdr:colOff>
                    <xdr:row>53</xdr:row>
                    <xdr:rowOff>0</xdr:rowOff>
                  </to>
                </anchor>
              </controlPr>
            </control>
          </mc:Choice>
        </mc:AlternateContent>
        <mc:AlternateContent xmlns:mc="http://schemas.openxmlformats.org/markup-compatibility/2006">
          <mc:Choice Requires="x14">
            <control shapeId="1061" r:id="rId28" name="Check Box 37">
              <controlPr locked="0" defaultSize="0" autoFill="0" autoLine="0" autoPict="0">
                <anchor moveWithCells="1">
                  <from>
                    <xdr:col>7</xdr:col>
                    <xdr:colOff>160020</xdr:colOff>
                    <xdr:row>52</xdr:row>
                    <xdr:rowOff>7620</xdr:rowOff>
                  </from>
                  <to>
                    <xdr:col>7</xdr:col>
                    <xdr:colOff>464820</xdr:colOff>
                    <xdr:row>53</xdr:row>
                    <xdr:rowOff>0</xdr:rowOff>
                  </to>
                </anchor>
              </controlPr>
            </control>
          </mc:Choice>
        </mc:AlternateContent>
        <mc:AlternateContent xmlns:mc="http://schemas.openxmlformats.org/markup-compatibility/2006">
          <mc:Choice Requires="x14">
            <control shapeId="1062" r:id="rId29" name="Check Box 38">
              <controlPr locked="0" defaultSize="0" autoFill="0" autoLine="0" autoPict="0">
                <anchor moveWithCells="1">
                  <from>
                    <xdr:col>8</xdr:col>
                    <xdr:colOff>152400</xdr:colOff>
                    <xdr:row>52</xdr:row>
                    <xdr:rowOff>7620</xdr:rowOff>
                  </from>
                  <to>
                    <xdr:col>8</xdr:col>
                    <xdr:colOff>457200</xdr:colOff>
                    <xdr:row>53</xdr:row>
                    <xdr:rowOff>0</xdr:rowOff>
                  </to>
                </anchor>
              </controlPr>
            </control>
          </mc:Choice>
        </mc:AlternateContent>
        <mc:AlternateContent xmlns:mc="http://schemas.openxmlformats.org/markup-compatibility/2006">
          <mc:Choice Requires="x14">
            <control shapeId="1063" r:id="rId30" name="Check Box 39">
              <controlPr locked="0" defaultSize="0" autoFill="0" autoLine="0" autoPict="0">
                <anchor moveWithCells="1">
                  <from>
                    <xdr:col>9</xdr:col>
                    <xdr:colOff>160020</xdr:colOff>
                    <xdr:row>52</xdr:row>
                    <xdr:rowOff>7620</xdr:rowOff>
                  </from>
                  <to>
                    <xdr:col>9</xdr:col>
                    <xdr:colOff>464820</xdr:colOff>
                    <xdr:row>53</xdr:row>
                    <xdr:rowOff>0</xdr:rowOff>
                  </to>
                </anchor>
              </controlPr>
            </control>
          </mc:Choice>
        </mc:AlternateContent>
        <mc:AlternateContent xmlns:mc="http://schemas.openxmlformats.org/markup-compatibility/2006">
          <mc:Choice Requires="x14">
            <control shapeId="1064" r:id="rId31" name="Check Box 40">
              <controlPr locked="0" defaultSize="0" autoFill="0" autoLine="0" autoPict="0">
                <anchor moveWithCells="1">
                  <from>
                    <xdr:col>12</xdr:col>
                    <xdr:colOff>175260</xdr:colOff>
                    <xdr:row>52</xdr:row>
                    <xdr:rowOff>7620</xdr:rowOff>
                  </from>
                  <to>
                    <xdr:col>12</xdr:col>
                    <xdr:colOff>480060</xdr:colOff>
                    <xdr:row>53</xdr:row>
                    <xdr:rowOff>0</xdr:rowOff>
                  </to>
                </anchor>
              </controlPr>
            </control>
          </mc:Choice>
        </mc:AlternateContent>
        <mc:AlternateContent xmlns:mc="http://schemas.openxmlformats.org/markup-compatibility/2006">
          <mc:Choice Requires="x14">
            <control shapeId="1065" r:id="rId32" name="Check Box 41">
              <controlPr locked="0" defaultSize="0" autoFill="0" autoLine="0" autoPict="0">
                <anchor moveWithCells="1">
                  <from>
                    <xdr:col>10</xdr:col>
                    <xdr:colOff>152400</xdr:colOff>
                    <xdr:row>52</xdr:row>
                    <xdr:rowOff>7620</xdr:rowOff>
                  </from>
                  <to>
                    <xdr:col>10</xdr:col>
                    <xdr:colOff>457200</xdr:colOff>
                    <xdr:row>53</xdr:row>
                    <xdr:rowOff>0</xdr:rowOff>
                  </to>
                </anchor>
              </controlPr>
            </control>
          </mc:Choice>
        </mc:AlternateContent>
        <mc:AlternateContent xmlns:mc="http://schemas.openxmlformats.org/markup-compatibility/2006">
          <mc:Choice Requires="x14">
            <control shapeId="1066" r:id="rId33" name="Check Box 42">
              <controlPr locked="0" defaultSize="0" autoFill="0" autoLine="0" autoPict="0">
                <anchor moveWithCells="1">
                  <from>
                    <xdr:col>11</xdr:col>
                    <xdr:colOff>152400</xdr:colOff>
                    <xdr:row>52</xdr:row>
                    <xdr:rowOff>7620</xdr:rowOff>
                  </from>
                  <to>
                    <xdr:col>11</xdr:col>
                    <xdr:colOff>457200</xdr:colOff>
                    <xdr:row>53</xdr:row>
                    <xdr:rowOff>0</xdr:rowOff>
                  </to>
                </anchor>
              </controlPr>
            </control>
          </mc:Choice>
        </mc:AlternateContent>
        <mc:AlternateContent xmlns:mc="http://schemas.openxmlformats.org/markup-compatibility/2006">
          <mc:Choice Requires="x14">
            <control shapeId="1067" r:id="rId34" name="Check Box 43">
              <controlPr locked="0" defaultSize="0" autoFill="0" autoLine="0" autoPict="0">
                <anchor moveWithCells="1">
                  <from>
                    <xdr:col>3</xdr:col>
                    <xdr:colOff>144780</xdr:colOff>
                    <xdr:row>52</xdr:row>
                    <xdr:rowOff>7620</xdr:rowOff>
                  </from>
                  <to>
                    <xdr:col>3</xdr:col>
                    <xdr:colOff>449580</xdr:colOff>
                    <xdr:row>53</xdr:row>
                    <xdr:rowOff>0</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4</xdr:col>
                    <xdr:colOff>160020</xdr:colOff>
                    <xdr:row>54</xdr:row>
                    <xdr:rowOff>7620</xdr:rowOff>
                  </from>
                  <to>
                    <xdr:col>4</xdr:col>
                    <xdr:colOff>464820</xdr:colOff>
                    <xdr:row>55</xdr:row>
                    <xdr:rowOff>7620</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5</xdr:col>
                    <xdr:colOff>152400</xdr:colOff>
                    <xdr:row>54</xdr:row>
                    <xdr:rowOff>7620</xdr:rowOff>
                  </from>
                  <to>
                    <xdr:col>5</xdr:col>
                    <xdr:colOff>457200</xdr:colOff>
                    <xdr:row>55</xdr:row>
                    <xdr:rowOff>7620</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6</xdr:col>
                    <xdr:colOff>160020</xdr:colOff>
                    <xdr:row>54</xdr:row>
                    <xdr:rowOff>7620</xdr:rowOff>
                  </from>
                  <to>
                    <xdr:col>6</xdr:col>
                    <xdr:colOff>464820</xdr:colOff>
                    <xdr:row>55</xdr:row>
                    <xdr:rowOff>7620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7</xdr:col>
                    <xdr:colOff>160020</xdr:colOff>
                    <xdr:row>54</xdr:row>
                    <xdr:rowOff>7620</xdr:rowOff>
                  </from>
                  <to>
                    <xdr:col>7</xdr:col>
                    <xdr:colOff>464820</xdr:colOff>
                    <xdr:row>55</xdr:row>
                    <xdr:rowOff>7620</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8</xdr:col>
                    <xdr:colOff>152400</xdr:colOff>
                    <xdr:row>54</xdr:row>
                    <xdr:rowOff>7620</xdr:rowOff>
                  </from>
                  <to>
                    <xdr:col>8</xdr:col>
                    <xdr:colOff>457200</xdr:colOff>
                    <xdr:row>55</xdr:row>
                    <xdr:rowOff>7620</xdr:rowOff>
                  </to>
                </anchor>
              </controlPr>
            </control>
          </mc:Choice>
        </mc:AlternateContent>
        <mc:AlternateContent xmlns:mc="http://schemas.openxmlformats.org/markup-compatibility/2006">
          <mc:Choice Requires="x14">
            <control shapeId="1073" r:id="rId40" name="Check Box 49">
              <controlPr defaultSize="0" autoFill="0" autoLine="0" autoPict="0">
                <anchor moveWithCells="1">
                  <from>
                    <xdr:col>9</xdr:col>
                    <xdr:colOff>160020</xdr:colOff>
                    <xdr:row>54</xdr:row>
                    <xdr:rowOff>7620</xdr:rowOff>
                  </from>
                  <to>
                    <xdr:col>9</xdr:col>
                    <xdr:colOff>464820</xdr:colOff>
                    <xdr:row>55</xdr:row>
                    <xdr:rowOff>7620</xdr:rowOff>
                  </to>
                </anchor>
              </controlPr>
            </control>
          </mc:Choice>
        </mc:AlternateContent>
        <mc:AlternateContent xmlns:mc="http://schemas.openxmlformats.org/markup-compatibility/2006">
          <mc:Choice Requires="x14">
            <control shapeId="1074" r:id="rId41" name="Check Box 50">
              <controlPr defaultSize="0" autoFill="0" autoLine="0" autoPict="0">
                <anchor moveWithCells="1">
                  <from>
                    <xdr:col>12</xdr:col>
                    <xdr:colOff>175260</xdr:colOff>
                    <xdr:row>54</xdr:row>
                    <xdr:rowOff>7620</xdr:rowOff>
                  </from>
                  <to>
                    <xdr:col>12</xdr:col>
                    <xdr:colOff>480060</xdr:colOff>
                    <xdr:row>55</xdr:row>
                    <xdr:rowOff>7620</xdr:rowOff>
                  </to>
                </anchor>
              </controlPr>
            </control>
          </mc:Choice>
        </mc:AlternateContent>
        <mc:AlternateContent xmlns:mc="http://schemas.openxmlformats.org/markup-compatibility/2006">
          <mc:Choice Requires="x14">
            <control shapeId="1075" r:id="rId42" name="Check Box 51">
              <controlPr defaultSize="0" autoFill="0" autoLine="0" autoPict="0">
                <anchor moveWithCells="1">
                  <from>
                    <xdr:col>10</xdr:col>
                    <xdr:colOff>152400</xdr:colOff>
                    <xdr:row>54</xdr:row>
                    <xdr:rowOff>7620</xdr:rowOff>
                  </from>
                  <to>
                    <xdr:col>10</xdr:col>
                    <xdr:colOff>457200</xdr:colOff>
                    <xdr:row>55</xdr:row>
                    <xdr:rowOff>7620</xdr:rowOff>
                  </to>
                </anchor>
              </controlPr>
            </control>
          </mc:Choice>
        </mc:AlternateContent>
        <mc:AlternateContent xmlns:mc="http://schemas.openxmlformats.org/markup-compatibility/2006">
          <mc:Choice Requires="x14">
            <control shapeId="1076" r:id="rId43" name="Check Box 52">
              <controlPr defaultSize="0" autoFill="0" autoLine="0" autoPict="0">
                <anchor moveWithCells="1">
                  <from>
                    <xdr:col>11</xdr:col>
                    <xdr:colOff>152400</xdr:colOff>
                    <xdr:row>54</xdr:row>
                    <xdr:rowOff>7620</xdr:rowOff>
                  </from>
                  <to>
                    <xdr:col>11</xdr:col>
                    <xdr:colOff>457200</xdr:colOff>
                    <xdr:row>55</xdr:row>
                    <xdr:rowOff>7620</xdr:rowOff>
                  </to>
                </anchor>
              </controlPr>
            </control>
          </mc:Choice>
        </mc:AlternateContent>
        <mc:AlternateContent xmlns:mc="http://schemas.openxmlformats.org/markup-compatibility/2006">
          <mc:Choice Requires="x14">
            <control shapeId="1077" r:id="rId44" name="Check Box 53">
              <controlPr defaultSize="0" autoFill="0" autoLine="0" autoPict="0">
                <anchor moveWithCells="1">
                  <from>
                    <xdr:col>3</xdr:col>
                    <xdr:colOff>144780</xdr:colOff>
                    <xdr:row>54</xdr:row>
                    <xdr:rowOff>7620</xdr:rowOff>
                  </from>
                  <to>
                    <xdr:col>3</xdr:col>
                    <xdr:colOff>449580</xdr:colOff>
                    <xdr:row>55</xdr:row>
                    <xdr:rowOff>7620</xdr:rowOff>
                  </to>
                </anchor>
              </controlPr>
            </control>
          </mc:Choice>
        </mc:AlternateContent>
        <mc:AlternateContent xmlns:mc="http://schemas.openxmlformats.org/markup-compatibility/2006">
          <mc:Choice Requires="x14">
            <control shapeId="1078" r:id="rId45" name="Check Box 54">
              <controlPr defaultSize="0" autoFill="0" autoLine="0" autoPict="0">
                <anchor moveWithCells="1">
                  <from>
                    <xdr:col>4</xdr:col>
                    <xdr:colOff>160020</xdr:colOff>
                    <xdr:row>56</xdr:row>
                    <xdr:rowOff>7620</xdr:rowOff>
                  </from>
                  <to>
                    <xdr:col>4</xdr:col>
                    <xdr:colOff>464820</xdr:colOff>
                    <xdr:row>57</xdr:row>
                    <xdr:rowOff>7620</xdr:rowOff>
                  </to>
                </anchor>
              </controlPr>
            </control>
          </mc:Choice>
        </mc:AlternateContent>
        <mc:AlternateContent xmlns:mc="http://schemas.openxmlformats.org/markup-compatibility/2006">
          <mc:Choice Requires="x14">
            <control shapeId="1079" r:id="rId46" name="Check Box 55">
              <controlPr defaultSize="0" autoFill="0" autoLine="0" autoPict="0">
                <anchor moveWithCells="1">
                  <from>
                    <xdr:col>5</xdr:col>
                    <xdr:colOff>152400</xdr:colOff>
                    <xdr:row>56</xdr:row>
                    <xdr:rowOff>7620</xdr:rowOff>
                  </from>
                  <to>
                    <xdr:col>5</xdr:col>
                    <xdr:colOff>457200</xdr:colOff>
                    <xdr:row>57</xdr:row>
                    <xdr:rowOff>7620</xdr:rowOff>
                  </to>
                </anchor>
              </controlPr>
            </control>
          </mc:Choice>
        </mc:AlternateContent>
        <mc:AlternateContent xmlns:mc="http://schemas.openxmlformats.org/markup-compatibility/2006">
          <mc:Choice Requires="x14">
            <control shapeId="1080" r:id="rId47" name="Check Box 56">
              <controlPr defaultSize="0" autoFill="0" autoLine="0" autoPict="0">
                <anchor moveWithCells="1">
                  <from>
                    <xdr:col>6</xdr:col>
                    <xdr:colOff>160020</xdr:colOff>
                    <xdr:row>56</xdr:row>
                    <xdr:rowOff>7620</xdr:rowOff>
                  </from>
                  <to>
                    <xdr:col>6</xdr:col>
                    <xdr:colOff>464820</xdr:colOff>
                    <xdr:row>57</xdr:row>
                    <xdr:rowOff>7620</xdr:rowOff>
                  </to>
                </anchor>
              </controlPr>
            </control>
          </mc:Choice>
        </mc:AlternateContent>
        <mc:AlternateContent xmlns:mc="http://schemas.openxmlformats.org/markup-compatibility/2006">
          <mc:Choice Requires="x14">
            <control shapeId="1081" r:id="rId48" name="Check Box 57">
              <controlPr defaultSize="0" autoFill="0" autoLine="0" autoPict="0">
                <anchor moveWithCells="1">
                  <from>
                    <xdr:col>7</xdr:col>
                    <xdr:colOff>160020</xdr:colOff>
                    <xdr:row>56</xdr:row>
                    <xdr:rowOff>7620</xdr:rowOff>
                  </from>
                  <to>
                    <xdr:col>7</xdr:col>
                    <xdr:colOff>464820</xdr:colOff>
                    <xdr:row>57</xdr:row>
                    <xdr:rowOff>7620</xdr:rowOff>
                  </to>
                </anchor>
              </controlPr>
            </control>
          </mc:Choice>
        </mc:AlternateContent>
        <mc:AlternateContent xmlns:mc="http://schemas.openxmlformats.org/markup-compatibility/2006">
          <mc:Choice Requires="x14">
            <control shapeId="1082" r:id="rId49" name="Check Box 58">
              <controlPr defaultSize="0" autoFill="0" autoLine="0" autoPict="0">
                <anchor moveWithCells="1">
                  <from>
                    <xdr:col>8</xdr:col>
                    <xdr:colOff>152400</xdr:colOff>
                    <xdr:row>56</xdr:row>
                    <xdr:rowOff>7620</xdr:rowOff>
                  </from>
                  <to>
                    <xdr:col>8</xdr:col>
                    <xdr:colOff>457200</xdr:colOff>
                    <xdr:row>57</xdr:row>
                    <xdr:rowOff>7620</xdr:rowOff>
                  </to>
                </anchor>
              </controlPr>
            </control>
          </mc:Choice>
        </mc:AlternateContent>
        <mc:AlternateContent xmlns:mc="http://schemas.openxmlformats.org/markup-compatibility/2006">
          <mc:Choice Requires="x14">
            <control shapeId="1083" r:id="rId50" name="Check Box 59">
              <controlPr defaultSize="0" autoFill="0" autoLine="0" autoPict="0">
                <anchor moveWithCells="1">
                  <from>
                    <xdr:col>9</xdr:col>
                    <xdr:colOff>160020</xdr:colOff>
                    <xdr:row>56</xdr:row>
                    <xdr:rowOff>7620</xdr:rowOff>
                  </from>
                  <to>
                    <xdr:col>9</xdr:col>
                    <xdr:colOff>464820</xdr:colOff>
                    <xdr:row>57</xdr:row>
                    <xdr:rowOff>7620</xdr:rowOff>
                  </to>
                </anchor>
              </controlPr>
            </control>
          </mc:Choice>
        </mc:AlternateContent>
        <mc:AlternateContent xmlns:mc="http://schemas.openxmlformats.org/markup-compatibility/2006">
          <mc:Choice Requires="x14">
            <control shapeId="1084" r:id="rId51" name="Check Box 60">
              <controlPr defaultSize="0" autoFill="0" autoLine="0" autoPict="0">
                <anchor moveWithCells="1">
                  <from>
                    <xdr:col>12</xdr:col>
                    <xdr:colOff>175260</xdr:colOff>
                    <xdr:row>56</xdr:row>
                    <xdr:rowOff>7620</xdr:rowOff>
                  </from>
                  <to>
                    <xdr:col>12</xdr:col>
                    <xdr:colOff>480060</xdr:colOff>
                    <xdr:row>57</xdr:row>
                    <xdr:rowOff>7620</xdr:rowOff>
                  </to>
                </anchor>
              </controlPr>
            </control>
          </mc:Choice>
        </mc:AlternateContent>
        <mc:AlternateContent xmlns:mc="http://schemas.openxmlformats.org/markup-compatibility/2006">
          <mc:Choice Requires="x14">
            <control shapeId="1085" r:id="rId52" name="Check Box 61">
              <controlPr defaultSize="0" autoFill="0" autoLine="0" autoPict="0">
                <anchor moveWithCells="1">
                  <from>
                    <xdr:col>10</xdr:col>
                    <xdr:colOff>152400</xdr:colOff>
                    <xdr:row>56</xdr:row>
                    <xdr:rowOff>7620</xdr:rowOff>
                  </from>
                  <to>
                    <xdr:col>10</xdr:col>
                    <xdr:colOff>457200</xdr:colOff>
                    <xdr:row>57</xdr:row>
                    <xdr:rowOff>7620</xdr:rowOff>
                  </to>
                </anchor>
              </controlPr>
            </control>
          </mc:Choice>
        </mc:AlternateContent>
        <mc:AlternateContent xmlns:mc="http://schemas.openxmlformats.org/markup-compatibility/2006">
          <mc:Choice Requires="x14">
            <control shapeId="1086" r:id="rId53" name="Check Box 62">
              <controlPr defaultSize="0" autoFill="0" autoLine="0" autoPict="0">
                <anchor moveWithCells="1">
                  <from>
                    <xdr:col>11</xdr:col>
                    <xdr:colOff>152400</xdr:colOff>
                    <xdr:row>56</xdr:row>
                    <xdr:rowOff>7620</xdr:rowOff>
                  </from>
                  <to>
                    <xdr:col>11</xdr:col>
                    <xdr:colOff>457200</xdr:colOff>
                    <xdr:row>57</xdr:row>
                    <xdr:rowOff>7620</xdr:rowOff>
                  </to>
                </anchor>
              </controlPr>
            </control>
          </mc:Choice>
        </mc:AlternateContent>
        <mc:AlternateContent xmlns:mc="http://schemas.openxmlformats.org/markup-compatibility/2006">
          <mc:Choice Requires="x14">
            <control shapeId="1087" r:id="rId54" name="Check Box 63">
              <controlPr defaultSize="0" autoFill="0" autoLine="0" autoPict="0">
                <anchor moveWithCells="1">
                  <from>
                    <xdr:col>3</xdr:col>
                    <xdr:colOff>144780</xdr:colOff>
                    <xdr:row>56</xdr:row>
                    <xdr:rowOff>7620</xdr:rowOff>
                  </from>
                  <to>
                    <xdr:col>3</xdr:col>
                    <xdr:colOff>449580</xdr:colOff>
                    <xdr:row>57</xdr:row>
                    <xdr:rowOff>7620</xdr:rowOff>
                  </to>
                </anchor>
              </controlPr>
            </control>
          </mc:Choice>
        </mc:AlternateContent>
        <mc:AlternateContent xmlns:mc="http://schemas.openxmlformats.org/markup-compatibility/2006">
          <mc:Choice Requires="x14">
            <control shapeId="1088" r:id="rId55" name="Check Box 64">
              <controlPr defaultSize="0" autoFill="0" autoLine="0" autoPict="0">
                <anchor moveWithCells="1">
                  <from>
                    <xdr:col>4</xdr:col>
                    <xdr:colOff>160020</xdr:colOff>
                    <xdr:row>58</xdr:row>
                    <xdr:rowOff>7620</xdr:rowOff>
                  </from>
                  <to>
                    <xdr:col>4</xdr:col>
                    <xdr:colOff>464820</xdr:colOff>
                    <xdr:row>59</xdr:row>
                    <xdr:rowOff>7620</xdr:rowOff>
                  </to>
                </anchor>
              </controlPr>
            </control>
          </mc:Choice>
        </mc:AlternateContent>
        <mc:AlternateContent xmlns:mc="http://schemas.openxmlformats.org/markup-compatibility/2006">
          <mc:Choice Requires="x14">
            <control shapeId="1089" r:id="rId56" name="Check Box 65">
              <controlPr defaultSize="0" autoFill="0" autoLine="0" autoPict="0">
                <anchor moveWithCells="1">
                  <from>
                    <xdr:col>5</xdr:col>
                    <xdr:colOff>152400</xdr:colOff>
                    <xdr:row>58</xdr:row>
                    <xdr:rowOff>7620</xdr:rowOff>
                  </from>
                  <to>
                    <xdr:col>5</xdr:col>
                    <xdr:colOff>457200</xdr:colOff>
                    <xdr:row>59</xdr:row>
                    <xdr:rowOff>7620</xdr:rowOff>
                  </to>
                </anchor>
              </controlPr>
            </control>
          </mc:Choice>
        </mc:AlternateContent>
        <mc:AlternateContent xmlns:mc="http://schemas.openxmlformats.org/markup-compatibility/2006">
          <mc:Choice Requires="x14">
            <control shapeId="1090" r:id="rId57" name="Check Box 66">
              <controlPr defaultSize="0" autoFill="0" autoLine="0" autoPict="0">
                <anchor moveWithCells="1">
                  <from>
                    <xdr:col>6</xdr:col>
                    <xdr:colOff>160020</xdr:colOff>
                    <xdr:row>58</xdr:row>
                    <xdr:rowOff>7620</xdr:rowOff>
                  </from>
                  <to>
                    <xdr:col>6</xdr:col>
                    <xdr:colOff>464820</xdr:colOff>
                    <xdr:row>59</xdr:row>
                    <xdr:rowOff>7620</xdr:rowOff>
                  </to>
                </anchor>
              </controlPr>
            </control>
          </mc:Choice>
        </mc:AlternateContent>
        <mc:AlternateContent xmlns:mc="http://schemas.openxmlformats.org/markup-compatibility/2006">
          <mc:Choice Requires="x14">
            <control shapeId="1091" r:id="rId58" name="Check Box 67">
              <controlPr defaultSize="0" autoFill="0" autoLine="0" autoPict="0">
                <anchor moveWithCells="1">
                  <from>
                    <xdr:col>7</xdr:col>
                    <xdr:colOff>160020</xdr:colOff>
                    <xdr:row>58</xdr:row>
                    <xdr:rowOff>7620</xdr:rowOff>
                  </from>
                  <to>
                    <xdr:col>7</xdr:col>
                    <xdr:colOff>464820</xdr:colOff>
                    <xdr:row>59</xdr:row>
                    <xdr:rowOff>7620</xdr:rowOff>
                  </to>
                </anchor>
              </controlPr>
            </control>
          </mc:Choice>
        </mc:AlternateContent>
        <mc:AlternateContent xmlns:mc="http://schemas.openxmlformats.org/markup-compatibility/2006">
          <mc:Choice Requires="x14">
            <control shapeId="1092" r:id="rId59" name="Check Box 68">
              <controlPr defaultSize="0" autoFill="0" autoLine="0" autoPict="0">
                <anchor moveWithCells="1">
                  <from>
                    <xdr:col>8</xdr:col>
                    <xdr:colOff>152400</xdr:colOff>
                    <xdr:row>58</xdr:row>
                    <xdr:rowOff>7620</xdr:rowOff>
                  </from>
                  <to>
                    <xdr:col>8</xdr:col>
                    <xdr:colOff>457200</xdr:colOff>
                    <xdr:row>59</xdr:row>
                    <xdr:rowOff>7620</xdr:rowOff>
                  </to>
                </anchor>
              </controlPr>
            </control>
          </mc:Choice>
        </mc:AlternateContent>
        <mc:AlternateContent xmlns:mc="http://schemas.openxmlformats.org/markup-compatibility/2006">
          <mc:Choice Requires="x14">
            <control shapeId="1093" r:id="rId60" name="Check Box 69">
              <controlPr defaultSize="0" autoFill="0" autoLine="0" autoPict="0">
                <anchor moveWithCells="1">
                  <from>
                    <xdr:col>9</xdr:col>
                    <xdr:colOff>160020</xdr:colOff>
                    <xdr:row>58</xdr:row>
                    <xdr:rowOff>7620</xdr:rowOff>
                  </from>
                  <to>
                    <xdr:col>9</xdr:col>
                    <xdr:colOff>464820</xdr:colOff>
                    <xdr:row>59</xdr:row>
                    <xdr:rowOff>7620</xdr:rowOff>
                  </to>
                </anchor>
              </controlPr>
            </control>
          </mc:Choice>
        </mc:AlternateContent>
        <mc:AlternateContent xmlns:mc="http://schemas.openxmlformats.org/markup-compatibility/2006">
          <mc:Choice Requires="x14">
            <control shapeId="1094" r:id="rId61" name="Check Box 70">
              <controlPr defaultSize="0" autoFill="0" autoLine="0" autoPict="0">
                <anchor moveWithCells="1">
                  <from>
                    <xdr:col>12</xdr:col>
                    <xdr:colOff>175260</xdr:colOff>
                    <xdr:row>58</xdr:row>
                    <xdr:rowOff>7620</xdr:rowOff>
                  </from>
                  <to>
                    <xdr:col>12</xdr:col>
                    <xdr:colOff>480060</xdr:colOff>
                    <xdr:row>59</xdr:row>
                    <xdr:rowOff>7620</xdr:rowOff>
                  </to>
                </anchor>
              </controlPr>
            </control>
          </mc:Choice>
        </mc:AlternateContent>
        <mc:AlternateContent xmlns:mc="http://schemas.openxmlformats.org/markup-compatibility/2006">
          <mc:Choice Requires="x14">
            <control shapeId="1095" r:id="rId62" name="Check Box 71">
              <controlPr defaultSize="0" autoFill="0" autoLine="0" autoPict="0">
                <anchor moveWithCells="1">
                  <from>
                    <xdr:col>10</xdr:col>
                    <xdr:colOff>152400</xdr:colOff>
                    <xdr:row>58</xdr:row>
                    <xdr:rowOff>7620</xdr:rowOff>
                  </from>
                  <to>
                    <xdr:col>10</xdr:col>
                    <xdr:colOff>457200</xdr:colOff>
                    <xdr:row>59</xdr:row>
                    <xdr:rowOff>7620</xdr:rowOff>
                  </to>
                </anchor>
              </controlPr>
            </control>
          </mc:Choice>
        </mc:AlternateContent>
        <mc:AlternateContent xmlns:mc="http://schemas.openxmlformats.org/markup-compatibility/2006">
          <mc:Choice Requires="x14">
            <control shapeId="1096" r:id="rId63" name="Check Box 72">
              <controlPr defaultSize="0" autoFill="0" autoLine="0" autoPict="0">
                <anchor moveWithCells="1">
                  <from>
                    <xdr:col>11</xdr:col>
                    <xdr:colOff>152400</xdr:colOff>
                    <xdr:row>58</xdr:row>
                    <xdr:rowOff>7620</xdr:rowOff>
                  </from>
                  <to>
                    <xdr:col>11</xdr:col>
                    <xdr:colOff>457200</xdr:colOff>
                    <xdr:row>59</xdr:row>
                    <xdr:rowOff>7620</xdr:rowOff>
                  </to>
                </anchor>
              </controlPr>
            </control>
          </mc:Choice>
        </mc:AlternateContent>
        <mc:AlternateContent xmlns:mc="http://schemas.openxmlformats.org/markup-compatibility/2006">
          <mc:Choice Requires="x14">
            <control shapeId="1097" r:id="rId64" name="Check Box 73">
              <controlPr defaultSize="0" autoFill="0" autoLine="0" autoPict="0">
                <anchor moveWithCells="1">
                  <from>
                    <xdr:col>3</xdr:col>
                    <xdr:colOff>144780</xdr:colOff>
                    <xdr:row>58</xdr:row>
                    <xdr:rowOff>7620</xdr:rowOff>
                  </from>
                  <to>
                    <xdr:col>3</xdr:col>
                    <xdr:colOff>449580</xdr:colOff>
                    <xdr:row>59</xdr:row>
                    <xdr:rowOff>7620</xdr:rowOff>
                  </to>
                </anchor>
              </controlPr>
            </control>
          </mc:Choice>
        </mc:AlternateContent>
        <mc:AlternateContent xmlns:mc="http://schemas.openxmlformats.org/markup-compatibility/2006">
          <mc:Choice Requires="x14">
            <control shapeId="1098" r:id="rId65" name="Check Box 74">
              <controlPr defaultSize="0" autoFill="0" autoLine="0" autoPict="0">
                <anchor moveWithCells="1">
                  <from>
                    <xdr:col>4</xdr:col>
                    <xdr:colOff>160020</xdr:colOff>
                    <xdr:row>60</xdr:row>
                    <xdr:rowOff>7620</xdr:rowOff>
                  </from>
                  <to>
                    <xdr:col>4</xdr:col>
                    <xdr:colOff>464820</xdr:colOff>
                    <xdr:row>61</xdr:row>
                    <xdr:rowOff>7620</xdr:rowOff>
                  </to>
                </anchor>
              </controlPr>
            </control>
          </mc:Choice>
        </mc:AlternateContent>
        <mc:AlternateContent xmlns:mc="http://schemas.openxmlformats.org/markup-compatibility/2006">
          <mc:Choice Requires="x14">
            <control shapeId="1099" r:id="rId66" name="Check Box 75">
              <controlPr defaultSize="0" autoFill="0" autoLine="0" autoPict="0">
                <anchor moveWithCells="1">
                  <from>
                    <xdr:col>5</xdr:col>
                    <xdr:colOff>152400</xdr:colOff>
                    <xdr:row>60</xdr:row>
                    <xdr:rowOff>7620</xdr:rowOff>
                  </from>
                  <to>
                    <xdr:col>5</xdr:col>
                    <xdr:colOff>457200</xdr:colOff>
                    <xdr:row>61</xdr:row>
                    <xdr:rowOff>7620</xdr:rowOff>
                  </to>
                </anchor>
              </controlPr>
            </control>
          </mc:Choice>
        </mc:AlternateContent>
        <mc:AlternateContent xmlns:mc="http://schemas.openxmlformats.org/markup-compatibility/2006">
          <mc:Choice Requires="x14">
            <control shapeId="1100" r:id="rId67" name="Check Box 76">
              <controlPr defaultSize="0" autoFill="0" autoLine="0" autoPict="0">
                <anchor moveWithCells="1">
                  <from>
                    <xdr:col>6</xdr:col>
                    <xdr:colOff>160020</xdr:colOff>
                    <xdr:row>60</xdr:row>
                    <xdr:rowOff>7620</xdr:rowOff>
                  </from>
                  <to>
                    <xdr:col>6</xdr:col>
                    <xdr:colOff>464820</xdr:colOff>
                    <xdr:row>61</xdr:row>
                    <xdr:rowOff>7620</xdr:rowOff>
                  </to>
                </anchor>
              </controlPr>
            </control>
          </mc:Choice>
        </mc:AlternateContent>
        <mc:AlternateContent xmlns:mc="http://schemas.openxmlformats.org/markup-compatibility/2006">
          <mc:Choice Requires="x14">
            <control shapeId="1101" r:id="rId68" name="Check Box 77">
              <controlPr locked="0" defaultSize="0" autoFill="0" autoLine="0" autoPict="0">
                <anchor moveWithCells="1">
                  <from>
                    <xdr:col>7</xdr:col>
                    <xdr:colOff>160020</xdr:colOff>
                    <xdr:row>60</xdr:row>
                    <xdr:rowOff>7620</xdr:rowOff>
                  </from>
                  <to>
                    <xdr:col>7</xdr:col>
                    <xdr:colOff>464820</xdr:colOff>
                    <xdr:row>61</xdr:row>
                    <xdr:rowOff>7620</xdr:rowOff>
                  </to>
                </anchor>
              </controlPr>
            </control>
          </mc:Choice>
        </mc:AlternateContent>
        <mc:AlternateContent xmlns:mc="http://schemas.openxmlformats.org/markup-compatibility/2006">
          <mc:Choice Requires="x14">
            <control shapeId="1102" r:id="rId69" name="Check Box 78">
              <controlPr defaultSize="0" autoFill="0" autoLine="0" autoPict="0">
                <anchor moveWithCells="1">
                  <from>
                    <xdr:col>8</xdr:col>
                    <xdr:colOff>152400</xdr:colOff>
                    <xdr:row>60</xdr:row>
                    <xdr:rowOff>7620</xdr:rowOff>
                  </from>
                  <to>
                    <xdr:col>8</xdr:col>
                    <xdr:colOff>457200</xdr:colOff>
                    <xdr:row>61</xdr:row>
                    <xdr:rowOff>7620</xdr:rowOff>
                  </to>
                </anchor>
              </controlPr>
            </control>
          </mc:Choice>
        </mc:AlternateContent>
        <mc:AlternateContent xmlns:mc="http://schemas.openxmlformats.org/markup-compatibility/2006">
          <mc:Choice Requires="x14">
            <control shapeId="1103" r:id="rId70" name="Check Box 79">
              <controlPr defaultSize="0" autoFill="0" autoLine="0" autoPict="0">
                <anchor moveWithCells="1">
                  <from>
                    <xdr:col>9</xdr:col>
                    <xdr:colOff>160020</xdr:colOff>
                    <xdr:row>60</xdr:row>
                    <xdr:rowOff>7620</xdr:rowOff>
                  </from>
                  <to>
                    <xdr:col>9</xdr:col>
                    <xdr:colOff>464820</xdr:colOff>
                    <xdr:row>61</xdr:row>
                    <xdr:rowOff>7620</xdr:rowOff>
                  </to>
                </anchor>
              </controlPr>
            </control>
          </mc:Choice>
        </mc:AlternateContent>
        <mc:AlternateContent xmlns:mc="http://schemas.openxmlformats.org/markup-compatibility/2006">
          <mc:Choice Requires="x14">
            <control shapeId="1104" r:id="rId71" name="Check Box 80">
              <controlPr defaultSize="0" autoFill="0" autoLine="0" autoPict="0">
                <anchor moveWithCells="1">
                  <from>
                    <xdr:col>12</xdr:col>
                    <xdr:colOff>175260</xdr:colOff>
                    <xdr:row>60</xdr:row>
                    <xdr:rowOff>7620</xdr:rowOff>
                  </from>
                  <to>
                    <xdr:col>12</xdr:col>
                    <xdr:colOff>480060</xdr:colOff>
                    <xdr:row>61</xdr:row>
                    <xdr:rowOff>7620</xdr:rowOff>
                  </to>
                </anchor>
              </controlPr>
            </control>
          </mc:Choice>
        </mc:AlternateContent>
        <mc:AlternateContent xmlns:mc="http://schemas.openxmlformats.org/markup-compatibility/2006">
          <mc:Choice Requires="x14">
            <control shapeId="1105" r:id="rId72" name="Check Box 81">
              <controlPr defaultSize="0" autoFill="0" autoLine="0" autoPict="0">
                <anchor moveWithCells="1">
                  <from>
                    <xdr:col>10</xdr:col>
                    <xdr:colOff>152400</xdr:colOff>
                    <xdr:row>60</xdr:row>
                    <xdr:rowOff>7620</xdr:rowOff>
                  </from>
                  <to>
                    <xdr:col>10</xdr:col>
                    <xdr:colOff>457200</xdr:colOff>
                    <xdr:row>61</xdr:row>
                    <xdr:rowOff>7620</xdr:rowOff>
                  </to>
                </anchor>
              </controlPr>
            </control>
          </mc:Choice>
        </mc:AlternateContent>
        <mc:AlternateContent xmlns:mc="http://schemas.openxmlformats.org/markup-compatibility/2006">
          <mc:Choice Requires="x14">
            <control shapeId="1106" r:id="rId73" name="Check Box 82">
              <controlPr defaultSize="0" autoFill="0" autoLine="0" autoPict="0">
                <anchor moveWithCells="1">
                  <from>
                    <xdr:col>11</xdr:col>
                    <xdr:colOff>152400</xdr:colOff>
                    <xdr:row>60</xdr:row>
                    <xdr:rowOff>7620</xdr:rowOff>
                  </from>
                  <to>
                    <xdr:col>11</xdr:col>
                    <xdr:colOff>457200</xdr:colOff>
                    <xdr:row>61</xdr:row>
                    <xdr:rowOff>7620</xdr:rowOff>
                  </to>
                </anchor>
              </controlPr>
            </control>
          </mc:Choice>
        </mc:AlternateContent>
        <mc:AlternateContent xmlns:mc="http://schemas.openxmlformats.org/markup-compatibility/2006">
          <mc:Choice Requires="x14">
            <control shapeId="1107" r:id="rId74" name="Check Box 83">
              <controlPr defaultSize="0" autoFill="0" autoLine="0" autoPict="0">
                <anchor moveWithCells="1">
                  <from>
                    <xdr:col>3</xdr:col>
                    <xdr:colOff>144780</xdr:colOff>
                    <xdr:row>60</xdr:row>
                    <xdr:rowOff>7620</xdr:rowOff>
                  </from>
                  <to>
                    <xdr:col>3</xdr:col>
                    <xdr:colOff>449580</xdr:colOff>
                    <xdr:row>61</xdr:row>
                    <xdr:rowOff>7620</xdr:rowOff>
                  </to>
                </anchor>
              </controlPr>
            </control>
          </mc:Choice>
        </mc:AlternateContent>
        <mc:AlternateContent xmlns:mc="http://schemas.openxmlformats.org/markup-compatibility/2006">
          <mc:Choice Requires="x14">
            <control shapeId="1108" r:id="rId75" name="Check Box 84">
              <controlPr defaultSize="0" autoFill="0" autoLine="0" autoPict="0">
                <anchor moveWithCells="1">
                  <from>
                    <xdr:col>4</xdr:col>
                    <xdr:colOff>160020</xdr:colOff>
                    <xdr:row>62</xdr:row>
                    <xdr:rowOff>7620</xdr:rowOff>
                  </from>
                  <to>
                    <xdr:col>4</xdr:col>
                    <xdr:colOff>464820</xdr:colOff>
                    <xdr:row>63</xdr:row>
                    <xdr:rowOff>7620</xdr:rowOff>
                  </to>
                </anchor>
              </controlPr>
            </control>
          </mc:Choice>
        </mc:AlternateContent>
        <mc:AlternateContent xmlns:mc="http://schemas.openxmlformats.org/markup-compatibility/2006">
          <mc:Choice Requires="x14">
            <control shapeId="1109" r:id="rId76" name="Check Box 85">
              <controlPr defaultSize="0" autoFill="0" autoLine="0" autoPict="0">
                <anchor moveWithCells="1">
                  <from>
                    <xdr:col>5</xdr:col>
                    <xdr:colOff>152400</xdr:colOff>
                    <xdr:row>62</xdr:row>
                    <xdr:rowOff>7620</xdr:rowOff>
                  </from>
                  <to>
                    <xdr:col>5</xdr:col>
                    <xdr:colOff>457200</xdr:colOff>
                    <xdr:row>63</xdr:row>
                    <xdr:rowOff>7620</xdr:rowOff>
                  </to>
                </anchor>
              </controlPr>
            </control>
          </mc:Choice>
        </mc:AlternateContent>
        <mc:AlternateContent xmlns:mc="http://schemas.openxmlformats.org/markup-compatibility/2006">
          <mc:Choice Requires="x14">
            <control shapeId="1110" r:id="rId77" name="Check Box 86">
              <controlPr defaultSize="0" autoFill="0" autoLine="0" autoPict="0">
                <anchor moveWithCells="1">
                  <from>
                    <xdr:col>6</xdr:col>
                    <xdr:colOff>160020</xdr:colOff>
                    <xdr:row>62</xdr:row>
                    <xdr:rowOff>7620</xdr:rowOff>
                  </from>
                  <to>
                    <xdr:col>6</xdr:col>
                    <xdr:colOff>464820</xdr:colOff>
                    <xdr:row>63</xdr:row>
                    <xdr:rowOff>7620</xdr:rowOff>
                  </to>
                </anchor>
              </controlPr>
            </control>
          </mc:Choice>
        </mc:AlternateContent>
        <mc:AlternateContent xmlns:mc="http://schemas.openxmlformats.org/markup-compatibility/2006">
          <mc:Choice Requires="x14">
            <control shapeId="1111" r:id="rId78" name="Check Box 87">
              <controlPr defaultSize="0" autoFill="0" autoLine="0" autoPict="0">
                <anchor moveWithCells="1">
                  <from>
                    <xdr:col>7</xdr:col>
                    <xdr:colOff>160020</xdr:colOff>
                    <xdr:row>62</xdr:row>
                    <xdr:rowOff>7620</xdr:rowOff>
                  </from>
                  <to>
                    <xdr:col>7</xdr:col>
                    <xdr:colOff>464820</xdr:colOff>
                    <xdr:row>63</xdr:row>
                    <xdr:rowOff>7620</xdr:rowOff>
                  </to>
                </anchor>
              </controlPr>
            </control>
          </mc:Choice>
        </mc:AlternateContent>
        <mc:AlternateContent xmlns:mc="http://schemas.openxmlformats.org/markup-compatibility/2006">
          <mc:Choice Requires="x14">
            <control shapeId="1112" r:id="rId79" name="Check Box 88">
              <controlPr defaultSize="0" autoFill="0" autoLine="0" autoPict="0">
                <anchor moveWithCells="1">
                  <from>
                    <xdr:col>8</xdr:col>
                    <xdr:colOff>152400</xdr:colOff>
                    <xdr:row>62</xdr:row>
                    <xdr:rowOff>7620</xdr:rowOff>
                  </from>
                  <to>
                    <xdr:col>8</xdr:col>
                    <xdr:colOff>457200</xdr:colOff>
                    <xdr:row>63</xdr:row>
                    <xdr:rowOff>7620</xdr:rowOff>
                  </to>
                </anchor>
              </controlPr>
            </control>
          </mc:Choice>
        </mc:AlternateContent>
        <mc:AlternateContent xmlns:mc="http://schemas.openxmlformats.org/markup-compatibility/2006">
          <mc:Choice Requires="x14">
            <control shapeId="1113" r:id="rId80" name="Check Box 89">
              <controlPr defaultSize="0" autoFill="0" autoLine="0" autoPict="0">
                <anchor moveWithCells="1">
                  <from>
                    <xdr:col>9</xdr:col>
                    <xdr:colOff>160020</xdr:colOff>
                    <xdr:row>62</xdr:row>
                    <xdr:rowOff>7620</xdr:rowOff>
                  </from>
                  <to>
                    <xdr:col>9</xdr:col>
                    <xdr:colOff>464820</xdr:colOff>
                    <xdr:row>63</xdr:row>
                    <xdr:rowOff>7620</xdr:rowOff>
                  </to>
                </anchor>
              </controlPr>
            </control>
          </mc:Choice>
        </mc:AlternateContent>
        <mc:AlternateContent xmlns:mc="http://schemas.openxmlformats.org/markup-compatibility/2006">
          <mc:Choice Requires="x14">
            <control shapeId="1114" r:id="rId81" name="Check Box 90">
              <controlPr defaultSize="0" autoFill="0" autoLine="0" autoPict="0">
                <anchor moveWithCells="1">
                  <from>
                    <xdr:col>12</xdr:col>
                    <xdr:colOff>175260</xdr:colOff>
                    <xdr:row>62</xdr:row>
                    <xdr:rowOff>7620</xdr:rowOff>
                  </from>
                  <to>
                    <xdr:col>12</xdr:col>
                    <xdr:colOff>480060</xdr:colOff>
                    <xdr:row>63</xdr:row>
                    <xdr:rowOff>7620</xdr:rowOff>
                  </to>
                </anchor>
              </controlPr>
            </control>
          </mc:Choice>
        </mc:AlternateContent>
        <mc:AlternateContent xmlns:mc="http://schemas.openxmlformats.org/markup-compatibility/2006">
          <mc:Choice Requires="x14">
            <control shapeId="1115" r:id="rId82" name="Check Box 91">
              <controlPr defaultSize="0" autoFill="0" autoLine="0" autoPict="0">
                <anchor moveWithCells="1">
                  <from>
                    <xdr:col>10</xdr:col>
                    <xdr:colOff>152400</xdr:colOff>
                    <xdr:row>62</xdr:row>
                    <xdr:rowOff>7620</xdr:rowOff>
                  </from>
                  <to>
                    <xdr:col>10</xdr:col>
                    <xdr:colOff>457200</xdr:colOff>
                    <xdr:row>63</xdr:row>
                    <xdr:rowOff>7620</xdr:rowOff>
                  </to>
                </anchor>
              </controlPr>
            </control>
          </mc:Choice>
        </mc:AlternateContent>
        <mc:AlternateContent xmlns:mc="http://schemas.openxmlformats.org/markup-compatibility/2006">
          <mc:Choice Requires="x14">
            <control shapeId="1116" r:id="rId83" name="Check Box 92">
              <controlPr defaultSize="0" autoFill="0" autoLine="0" autoPict="0">
                <anchor moveWithCells="1">
                  <from>
                    <xdr:col>11</xdr:col>
                    <xdr:colOff>152400</xdr:colOff>
                    <xdr:row>62</xdr:row>
                    <xdr:rowOff>7620</xdr:rowOff>
                  </from>
                  <to>
                    <xdr:col>11</xdr:col>
                    <xdr:colOff>457200</xdr:colOff>
                    <xdr:row>63</xdr:row>
                    <xdr:rowOff>7620</xdr:rowOff>
                  </to>
                </anchor>
              </controlPr>
            </control>
          </mc:Choice>
        </mc:AlternateContent>
        <mc:AlternateContent xmlns:mc="http://schemas.openxmlformats.org/markup-compatibility/2006">
          <mc:Choice Requires="x14">
            <control shapeId="1117" r:id="rId84" name="Check Box 93">
              <controlPr defaultSize="0" autoFill="0" autoLine="0" autoPict="0">
                <anchor moveWithCells="1">
                  <from>
                    <xdr:col>3</xdr:col>
                    <xdr:colOff>144780</xdr:colOff>
                    <xdr:row>62</xdr:row>
                    <xdr:rowOff>7620</xdr:rowOff>
                  </from>
                  <to>
                    <xdr:col>3</xdr:col>
                    <xdr:colOff>449580</xdr:colOff>
                    <xdr:row>63</xdr:row>
                    <xdr:rowOff>7620</xdr:rowOff>
                  </to>
                </anchor>
              </controlPr>
            </control>
          </mc:Choice>
        </mc:AlternateContent>
        <mc:AlternateContent xmlns:mc="http://schemas.openxmlformats.org/markup-compatibility/2006">
          <mc:Choice Requires="x14">
            <control shapeId="1118" r:id="rId85" name="Check Box 94">
              <controlPr defaultSize="0" autoFill="0" autoLine="0" autoPict="0">
                <anchor moveWithCells="1">
                  <from>
                    <xdr:col>4</xdr:col>
                    <xdr:colOff>160020</xdr:colOff>
                    <xdr:row>64</xdr:row>
                    <xdr:rowOff>7620</xdr:rowOff>
                  </from>
                  <to>
                    <xdr:col>4</xdr:col>
                    <xdr:colOff>464820</xdr:colOff>
                    <xdr:row>65</xdr:row>
                    <xdr:rowOff>7620</xdr:rowOff>
                  </to>
                </anchor>
              </controlPr>
            </control>
          </mc:Choice>
        </mc:AlternateContent>
        <mc:AlternateContent xmlns:mc="http://schemas.openxmlformats.org/markup-compatibility/2006">
          <mc:Choice Requires="x14">
            <control shapeId="1119" r:id="rId86" name="Check Box 95">
              <controlPr defaultSize="0" autoFill="0" autoLine="0" autoPict="0">
                <anchor moveWithCells="1">
                  <from>
                    <xdr:col>5</xdr:col>
                    <xdr:colOff>152400</xdr:colOff>
                    <xdr:row>64</xdr:row>
                    <xdr:rowOff>7620</xdr:rowOff>
                  </from>
                  <to>
                    <xdr:col>5</xdr:col>
                    <xdr:colOff>457200</xdr:colOff>
                    <xdr:row>65</xdr:row>
                    <xdr:rowOff>7620</xdr:rowOff>
                  </to>
                </anchor>
              </controlPr>
            </control>
          </mc:Choice>
        </mc:AlternateContent>
        <mc:AlternateContent xmlns:mc="http://schemas.openxmlformats.org/markup-compatibility/2006">
          <mc:Choice Requires="x14">
            <control shapeId="1120" r:id="rId87" name="Check Box 96">
              <controlPr defaultSize="0" autoFill="0" autoLine="0" autoPict="0">
                <anchor moveWithCells="1">
                  <from>
                    <xdr:col>6</xdr:col>
                    <xdr:colOff>160020</xdr:colOff>
                    <xdr:row>64</xdr:row>
                    <xdr:rowOff>7620</xdr:rowOff>
                  </from>
                  <to>
                    <xdr:col>6</xdr:col>
                    <xdr:colOff>464820</xdr:colOff>
                    <xdr:row>65</xdr:row>
                    <xdr:rowOff>7620</xdr:rowOff>
                  </to>
                </anchor>
              </controlPr>
            </control>
          </mc:Choice>
        </mc:AlternateContent>
        <mc:AlternateContent xmlns:mc="http://schemas.openxmlformats.org/markup-compatibility/2006">
          <mc:Choice Requires="x14">
            <control shapeId="1121" r:id="rId88" name="Check Box 97">
              <controlPr defaultSize="0" autoFill="0" autoLine="0" autoPict="0">
                <anchor moveWithCells="1">
                  <from>
                    <xdr:col>7</xdr:col>
                    <xdr:colOff>160020</xdr:colOff>
                    <xdr:row>64</xdr:row>
                    <xdr:rowOff>7620</xdr:rowOff>
                  </from>
                  <to>
                    <xdr:col>7</xdr:col>
                    <xdr:colOff>464820</xdr:colOff>
                    <xdr:row>65</xdr:row>
                    <xdr:rowOff>7620</xdr:rowOff>
                  </to>
                </anchor>
              </controlPr>
            </control>
          </mc:Choice>
        </mc:AlternateContent>
        <mc:AlternateContent xmlns:mc="http://schemas.openxmlformats.org/markup-compatibility/2006">
          <mc:Choice Requires="x14">
            <control shapeId="1122" r:id="rId89" name="Check Box 98">
              <controlPr defaultSize="0" autoFill="0" autoLine="0" autoPict="0">
                <anchor moveWithCells="1">
                  <from>
                    <xdr:col>8</xdr:col>
                    <xdr:colOff>152400</xdr:colOff>
                    <xdr:row>64</xdr:row>
                    <xdr:rowOff>7620</xdr:rowOff>
                  </from>
                  <to>
                    <xdr:col>8</xdr:col>
                    <xdr:colOff>457200</xdr:colOff>
                    <xdr:row>65</xdr:row>
                    <xdr:rowOff>7620</xdr:rowOff>
                  </to>
                </anchor>
              </controlPr>
            </control>
          </mc:Choice>
        </mc:AlternateContent>
        <mc:AlternateContent xmlns:mc="http://schemas.openxmlformats.org/markup-compatibility/2006">
          <mc:Choice Requires="x14">
            <control shapeId="1123" r:id="rId90" name="Check Box 99">
              <controlPr defaultSize="0" autoFill="0" autoLine="0" autoPict="0">
                <anchor moveWithCells="1">
                  <from>
                    <xdr:col>9</xdr:col>
                    <xdr:colOff>160020</xdr:colOff>
                    <xdr:row>64</xdr:row>
                    <xdr:rowOff>7620</xdr:rowOff>
                  </from>
                  <to>
                    <xdr:col>9</xdr:col>
                    <xdr:colOff>464820</xdr:colOff>
                    <xdr:row>65</xdr:row>
                    <xdr:rowOff>7620</xdr:rowOff>
                  </to>
                </anchor>
              </controlPr>
            </control>
          </mc:Choice>
        </mc:AlternateContent>
        <mc:AlternateContent xmlns:mc="http://schemas.openxmlformats.org/markup-compatibility/2006">
          <mc:Choice Requires="x14">
            <control shapeId="1124" r:id="rId91" name="Check Box 100">
              <controlPr defaultSize="0" autoFill="0" autoLine="0" autoPict="0">
                <anchor moveWithCells="1">
                  <from>
                    <xdr:col>12</xdr:col>
                    <xdr:colOff>175260</xdr:colOff>
                    <xdr:row>64</xdr:row>
                    <xdr:rowOff>7620</xdr:rowOff>
                  </from>
                  <to>
                    <xdr:col>12</xdr:col>
                    <xdr:colOff>480060</xdr:colOff>
                    <xdr:row>65</xdr:row>
                    <xdr:rowOff>7620</xdr:rowOff>
                  </to>
                </anchor>
              </controlPr>
            </control>
          </mc:Choice>
        </mc:AlternateContent>
        <mc:AlternateContent xmlns:mc="http://schemas.openxmlformats.org/markup-compatibility/2006">
          <mc:Choice Requires="x14">
            <control shapeId="1125" r:id="rId92" name="Check Box 101">
              <controlPr defaultSize="0" autoFill="0" autoLine="0" autoPict="0">
                <anchor moveWithCells="1">
                  <from>
                    <xdr:col>10</xdr:col>
                    <xdr:colOff>152400</xdr:colOff>
                    <xdr:row>64</xdr:row>
                    <xdr:rowOff>7620</xdr:rowOff>
                  </from>
                  <to>
                    <xdr:col>10</xdr:col>
                    <xdr:colOff>457200</xdr:colOff>
                    <xdr:row>65</xdr:row>
                    <xdr:rowOff>7620</xdr:rowOff>
                  </to>
                </anchor>
              </controlPr>
            </control>
          </mc:Choice>
        </mc:AlternateContent>
        <mc:AlternateContent xmlns:mc="http://schemas.openxmlformats.org/markup-compatibility/2006">
          <mc:Choice Requires="x14">
            <control shapeId="1126" r:id="rId93" name="Check Box 102">
              <controlPr defaultSize="0" autoFill="0" autoLine="0" autoPict="0">
                <anchor moveWithCells="1">
                  <from>
                    <xdr:col>11</xdr:col>
                    <xdr:colOff>152400</xdr:colOff>
                    <xdr:row>64</xdr:row>
                    <xdr:rowOff>7620</xdr:rowOff>
                  </from>
                  <to>
                    <xdr:col>11</xdr:col>
                    <xdr:colOff>457200</xdr:colOff>
                    <xdr:row>65</xdr:row>
                    <xdr:rowOff>7620</xdr:rowOff>
                  </to>
                </anchor>
              </controlPr>
            </control>
          </mc:Choice>
        </mc:AlternateContent>
        <mc:AlternateContent xmlns:mc="http://schemas.openxmlformats.org/markup-compatibility/2006">
          <mc:Choice Requires="x14">
            <control shapeId="1127" r:id="rId94" name="Check Box 103">
              <controlPr defaultSize="0" autoFill="0" autoLine="0" autoPict="0">
                <anchor moveWithCells="1">
                  <from>
                    <xdr:col>3</xdr:col>
                    <xdr:colOff>144780</xdr:colOff>
                    <xdr:row>64</xdr:row>
                    <xdr:rowOff>7620</xdr:rowOff>
                  </from>
                  <to>
                    <xdr:col>3</xdr:col>
                    <xdr:colOff>449580</xdr:colOff>
                    <xdr:row>65</xdr:row>
                    <xdr:rowOff>7620</xdr:rowOff>
                  </to>
                </anchor>
              </controlPr>
            </control>
          </mc:Choice>
        </mc:AlternateContent>
        <mc:AlternateContent xmlns:mc="http://schemas.openxmlformats.org/markup-compatibility/2006">
          <mc:Choice Requires="x14">
            <control shapeId="1128" r:id="rId95" name="Check Box 104">
              <controlPr defaultSize="0" autoFill="0" autoLine="0" autoPict="0">
                <anchor moveWithCells="1">
                  <from>
                    <xdr:col>4</xdr:col>
                    <xdr:colOff>160020</xdr:colOff>
                    <xdr:row>66</xdr:row>
                    <xdr:rowOff>7620</xdr:rowOff>
                  </from>
                  <to>
                    <xdr:col>4</xdr:col>
                    <xdr:colOff>464820</xdr:colOff>
                    <xdr:row>67</xdr:row>
                    <xdr:rowOff>7620</xdr:rowOff>
                  </to>
                </anchor>
              </controlPr>
            </control>
          </mc:Choice>
        </mc:AlternateContent>
        <mc:AlternateContent xmlns:mc="http://schemas.openxmlformats.org/markup-compatibility/2006">
          <mc:Choice Requires="x14">
            <control shapeId="1129" r:id="rId96" name="Check Box 105">
              <controlPr defaultSize="0" autoFill="0" autoLine="0" autoPict="0">
                <anchor moveWithCells="1">
                  <from>
                    <xdr:col>5</xdr:col>
                    <xdr:colOff>152400</xdr:colOff>
                    <xdr:row>66</xdr:row>
                    <xdr:rowOff>7620</xdr:rowOff>
                  </from>
                  <to>
                    <xdr:col>5</xdr:col>
                    <xdr:colOff>457200</xdr:colOff>
                    <xdr:row>67</xdr:row>
                    <xdr:rowOff>7620</xdr:rowOff>
                  </to>
                </anchor>
              </controlPr>
            </control>
          </mc:Choice>
        </mc:AlternateContent>
        <mc:AlternateContent xmlns:mc="http://schemas.openxmlformats.org/markup-compatibility/2006">
          <mc:Choice Requires="x14">
            <control shapeId="1130" r:id="rId97" name="Check Box 106">
              <controlPr defaultSize="0" autoFill="0" autoLine="0" autoPict="0">
                <anchor moveWithCells="1">
                  <from>
                    <xdr:col>6</xdr:col>
                    <xdr:colOff>160020</xdr:colOff>
                    <xdr:row>66</xdr:row>
                    <xdr:rowOff>7620</xdr:rowOff>
                  </from>
                  <to>
                    <xdr:col>6</xdr:col>
                    <xdr:colOff>464820</xdr:colOff>
                    <xdr:row>67</xdr:row>
                    <xdr:rowOff>7620</xdr:rowOff>
                  </to>
                </anchor>
              </controlPr>
            </control>
          </mc:Choice>
        </mc:AlternateContent>
        <mc:AlternateContent xmlns:mc="http://schemas.openxmlformats.org/markup-compatibility/2006">
          <mc:Choice Requires="x14">
            <control shapeId="1131" r:id="rId98" name="Check Box 107">
              <controlPr defaultSize="0" autoFill="0" autoLine="0" autoPict="0">
                <anchor moveWithCells="1">
                  <from>
                    <xdr:col>7</xdr:col>
                    <xdr:colOff>160020</xdr:colOff>
                    <xdr:row>66</xdr:row>
                    <xdr:rowOff>7620</xdr:rowOff>
                  </from>
                  <to>
                    <xdr:col>7</xdr:col>
                    <xdr:colOff>464820</xdr:colOff>
                    <xdr:row>67</xdr:row>
                    <xdr:rowOff>7620</xdr:rowOff>
                  </to>
                </anchor>
              </controlPr>
            </control>
          </mc:Choice>
        </mc:AlternateContent>
        <mc:AlternateContent xmlns:mc="http://schemas.openxmlformats.org/markup-compatibility/2006">
          <mc:Choice Requires="x14">
            <control shapeId="1132" r:id="rId99" name="Check Box 108">
              <controlPr defaultSize="0" autoFill="0" autoLine="0" autoPict="0">
                <anchor moveWithCells="1">
                  <from>
                    <xdr:col>8</xdr:col>
                    <xdr:colOff>152400</xdr:colOff>
                    <xdr:row>66</xdr:row>
                    <xdr:rowOff>7620</xdr:rowOff>
                  </from>
                  <to>
                    <xdr:col>8</xdr:col>
                    <xdr:colOff>457200</xdr:colOff>
                    <xdr:row>67</xdr:row>
                    <xdr:rowOff>7620</xdr:rowOff>
                  </to>
                </anchor>
              </controlPr>
            </control>
          </mc:Choice>
        </mc:AlternateContent>
        <mc:AlternateContent xmlns:mc="http://schemas.openxmlformats.org/markup-compatibility/2006">
          <mc:Choice Requires="x14">
            <control shapeId="1133" r:id="rId100" name="Check Box 109">
              <controlPr defaultSize="0" autoFill="0" autoLine="0" autoPict="0">
                <anchor moveWithCells="1">
                  <from>
                    <xdr:col>9</xdr:col>
                    <xdr:colOff>160020</xdr:colOff>
                    <xdr:row>66</xdr:row>
                    <xdr:rowOff>7620</xdr:rowOff>
                  </from>
                  <to>
                    <xdr:col>9</xdr:col>
                    <xdr:colOff>464820</xdr:colOff>
                    <xdr:row>67</xdr:row>
                    <xdr:rowOff>7620</xdr:rowOff>
                  </to>
                </anchor>
              </controlPr>
            </control>
          </mc:Choice>
        </mc:AlternateContent>
        <mc:AlternateContent xmlns:mc="http://schemas.openxmlformats.org/markup-compatibility/2006">
          <mc:Choice Requires="x14">
            <control shapeId="1134" r:id="rId101" name="Check Box 110">
              <controlPr defaultSize="0" autoFill="0" autoLine="0" autoPict="0">
                <anchor moveWithCells="1">
                  <from>
                    <xdr:col>12</xdr:col>
                    <xdr:colOff>175260</xdr:colOff>
                    <xdr:row>66</xdr:row>
                    <xdr:rowOff>7620</xdr:rowOff>
                  </from>
                  <to>
                    <xdr:col>12</xdr:col>
                    <xdr:colOff>480060</xdr:colOff>
                    <xdr:row>67</xdr:row>
                    <xdr:rowOff>7620</xdr:rowOff>
                  </to>
                </anchor>
              </controlPr>
            </control>
          </mc:Choice>
        </mc:AlternateContent>
        <mc:AlternateContent xmlns:mc="http://schemas.openxmlformats.org/markup-compatibility/2006">
          <mc:Choice Requires="x14">
            <control shapeId="1135" r:id="rId102" name="Check Box 111">
              <controlPr defaultSize="0" autoFill="0" autoLine="0" autoPict="0">
                <anchor moveWithCells="1">
                  <from>
                    <xdr:col>10</xdr:col>
                    <xdr:colOff>152400</xdr:colOff>
                    <xdr:row>66</xdr:row>
                    <xdr:rowOff>7620</xdr:rowOff>
                  </from>
                  <to>
                    <xdr:col>10</xdr:col>
                    <xdr:colOff>457200</xdr:colOff>
                    <xdr:row>67</xdr:row>
                    <xdr:rowOff>7620</xdr:rowOff>
                  </to>
                </anchor>
              </controlPr>
            </control>
          </mc:Choice>
        </mc:AlternateContent>
        <mc:AlternateContent xmlns:mc="http://schemas.openxmlformats.org/markup-compatibility/2006">
          <mc:Choice Requires="x14">
            <control shapeId="1136" r:id="rId103" name="Check Box 112">
              <controlPr defaultSize="0" autoFill="0" autoLine="0" autoPict="0">
                <anchor moveWithCells="1">
                  <from>
                    <xdr:col>11</xdr:col>
                    <xdr:colOff>152400</xdr:colOff>
                    <xdr:row>66</xdr:row>
                    <xdr:rowOff>7620</xdr:rowOff>
                  </from>
                  <to>
                    <xdr:col>11</xdr:col>
                    <xdr:colOff>457200</xdr:colOff>
                    <xdr:row>67</xdr:row>
                    <xdr:rowOff>7620</xdr:rowOff>
                  </to>
                </anchor>
              </controlPr>
            </control>
          </mc:Choice>
        </mc:AlternateContent>
        <mc:AlternateContent xmlns:mc="http://schemas.openxmlformats.org/markup-compatibility/2006">
          <mc:Choice Requires="x14">
            <control shapeId="1137" r:id="rId104" name="Check Box 113">
              <controlPr defaultSize="0" autoFill="0" autoLine="0" autoPict="0">
                <anchor moveWithCells="1">
                  <from>
                    <xdr:col>3</xdr:col>
                    <xdr:colOff>144780</xdr:colOff>
                    <xdr:row>66</xdr:row>
                    <xdr:rowOff>7620</xdr:rowOff>
                  </from>
                  <to>
                    <xdr:col>3</xdr:col>
                    <xdr:colOff>449580</xdr:colOff>
                    <xdr:row>67</xdr:row>
                    <xdr:rowOff>7620</xdr:rowOff>
                  </to>
                </anchor>
              </controlPr>
            </control>
          </mc:Choice>
        </mc:AlternateContent>
        <mc:AlternateContent xmlns:mc="http://schemas.openxmlformats.org/markup-compatibility/2006">
          <mc:Choice Requires="x14">
            <control shapeId="1138" r:id="rId105" name="Check Box 114">
              <controlPr defaultSize="0" autoFill="0" autoLine="0" autoPict="0">
                <anchor moveWithCells="1">
                  <from>
                    <xdr:col>4</xdr:col>
                    <xdr:colOff>160020</xdr:colOff>
                    <xdr:row>68</xdr:row>
                    <xdr:rowOff>7620</xdr:rowOff>
                  </from>
                  <to>
                    <xdr:col>4</xdr:col>
                    <xdr:colOff>464820</xdr:colOff>
                    <xdr:row>69</xdr:row>
                    <xdr:rowOff>7620</xdr:rowOff>
                  </to>
                </anchor>
              </controlPr>
            </control>
          </mc:Choice>
        </mc:AlternateContent>
        <mc:AlternateContent xmlns:mc="http://schemas.openxmlformats.org/markup-compatibility/2006">
          <mc:Choice Requires="x14">
            <control shapeId="1139" r:id="rId106" name="Check Box 115">
              <controlPr defaultSize="0" autoFill="0" autoLine="0" autoPict="0">
                <anchor moveWithCells="1">
                  <from>
                    <xdr:col>5</xdr:col>
                    <xdr:colOff>152400</xdr:colOff>
                    <xdr:row>68</xdr:row>
                    <xdr:rowOff>7620</xdr:rowOff>
                  </from>
                  <to>
                    <xdr:col>5</xdr:col>
                    <xdr:colOff>457200</xdr:colOff>
                    <xdr:row>69</xdr:row>
                    <xdr:rowOff>7620</xdr:rowOff>
                  </to>
                </anchor>
              </controlPr>
            </control>
          </mc:Choice>
        </mc:AlternateContent>
        <mc:AlternateContent xmlns:mc="http://schemas.openxmlformats.org/markup-compatibility/2006">
          <mc:Choice Requires="x14">
            <control shapeId="1140" r:id="rId107" name="Check Box 116">
              <controlPr defaultSize="0" autoFill="0" autoLine="0" autoPict="0">
                <anchor moveWithCells="1">
                  <from>
                    <xdr:col>6</xdr:col>
                    <xdr:colOff>160020</xdr:colOff>
                    <xdr:row>68</xdr:row>
                    <xdr:rowOff>7620</xdr:rowOff>
                  </from>
                  <to>
                    <xdr:col>6</xdr:col>
                    <xdr:colOff>464820</xdr:colOff>
                    <xdr:row>69</xdr:row>
                    <xdr:rowOff>7620</xdr:rowOff>
                  </to>
                </anchor>
              </controlPr>
            </control>
          </mc:Choice>
        </mc:AlternateContent>
        <mc:AlternateContent xmlns:mc="http://schemas.openxmlformats.org/markup-compatibility/2006">
          <mc:Choice Requires="x14">
            <control shapeId="1141" r:id="rId108" name="Check Box 117">
              <controlPr defaultSize="0" autoFill="0" autoLine="0" autoPict="0">
                <anchor moveWithCells="1">
                  <from>
                    <xdr:col>7</xdr:col>
                    <xdr:colOff>160020</xdr:colOff>
                    <xdr:row>68</xdr:row>
                    <xdr:rowOff>7620</xdr:rowOff>
                  </from>
                  <to>
                    <xdr:col>7</xdr:col>
                    <xdr:colOff>464820</xdr:colOff>
                    <xdr:row>69</xdr:row>
                    <xdr:rowOff>7620</xdr:rowOff>
                  </to>
                </anchor>
              </controlPr>
            </control>
          </mc:Choice>
        </mc:AlternateContent>
        <mc:AlternateContent xmlns:mc="http://schemas.openxmlformats.org/markup-compatibility/2006">
          <mc:Choice Requires="x14">
            <control shapeId="1142" r:id="rId109" name="Check Box 118">
              <controlPr defaultSize="0" autoFill="0" autoLine="0" autoPict="0">
                <anchor moveWithCells="1">
                  <from>
                    <xdr:col>8</xdr:col>
                    <xdr:colOff>152400</xdr:colOff>
                    <xdr:row>68</xdr:row>
                    <xdr:rowOff>7620</xdr:rowOff>
                  </from>
                  <to>
                    <xdr:col>8</xdr:col>
                    <xdr:colOff>457200</xdr:colOff>
                    <xdr:row>69</xdr:row>
                    <xdr:rowOff>7620</xdr:rowOff>
                  </to>
                </anchor>
              </controlPr>
            </control>
          </mc:Choice>
        </mc:AlternateContent>
        <mc:AlternateContent xmlns:mc="http://schemas.openxmlformats.org/markup-compatibility/2006">
          <mc:Choice Requires="x14">
            <control shapeId="1143" r:id="rId110" name="Check Box 119">
              <controlPr defaultSize="0" autoFill="0" autoLine="0" autoPict="0">
                <anchor moveWithCells="1">
                  <from>
                    <xdr:col>9</xdr:col>
                    <xdr:colOff>160020</xdr:colOff>
                    <xdr:row>68</xdr:row>
                    <xdr:rowOff>7620</xdr:rowOff>
                  </from>
                  <to>
                    <xdr:col>9</xdr:col>
                    <xdr:colOff>464820</xdr:colOff>
                    <xdr:row>69</xdr:row>
                    <xdr:rowOff>7620</xdr:rowOff>
                  </to>
                </anchor>
              </controlPr>
            </control>
          </mc:Choice>
        </mc:AlternateContent>
        <mc:AlternateContent xmlns:mc="http://schemas.openxmlformats.org/markup-compatibility/2006">
          <mc:Choice Requires="x14">
            <control shapeId="1144" r:id="rId111" name="Check Box 120">
              <controlPr defaultSize="0" autoFill="0" autoLine="0" autoPict="0">
                <anchor moveWithCells="1">
                  <from>
                    <xdr:col>12</xdr:col>
                    <xdr:colOff>175260</xdr:colOff>
                    <xdr:row>68</xdr:row>
                    <xdr:rowOff>7620</xdr:rowOff>
                  </from>
                  <to>
                    <xdr:col>12</xdr:col>
                    <xdr:colOff>480060</xdr:colOff>
                    <xdr:row>69</xdr:row>
                    <xdr:rowOff>7620</xdr:rowOff>
                  </to>
                </anchor>
              </controlPr>
            </control>
          </mc:Choice>
        </mc:AlternateContent>
        <mc:AlternateContent xmlns:mc="http://schemas.openxmlformats.org/markup-compatibility/2006">
          <mc:Choice Requires="x14">
            <control shapeId="1145" r:id="rId112" name="Check Box 121">
              <controlPr defaultSize="0" autoFill="0" autoLine="0" autoPict="0">
                <anchor moveWithCells="1">
                  <from>
                    <xdr:col>10</xdr:col>
                    <xdr:colOff>152400</xdr:colOff>
                    <xdr:row>68</xdr:row>
                    <xdr:rowOff>7620</xdr:rowOff>
                  </from>
                  <to>
                    <xdr:col>10</xdr:col>
                    <xdr:colOff>457200</xdr:colOff>
                    <xdr:row>69</xdr:row>
                    <xdr:rowOff>7620</xdr:rowOff>
                  </to>
                </anchor>
              </controlPr>
            </control>
          </mc:Choice>
        </mc:AlternateContent>
        <mc:AlternateContent xmlns:mc="http://schemas.openxmlformats.org/markup-compatibility/2006">
          <mc:Choice Requires="x14">
            <control shapeId="1146" r:id="rId113" name="Check Box 122">
              <controlPr defaultSize="0" autoFill="0" autoLine="0" autoPict="0">
                <anchor moveWithCells="1">
                  <from>
                    <xdr:col>11</xdr:col>
                    <xdr:colOff>152400</xdr:colOff>
                    <xdr:row>68</xdr:row>
                    <xdr:rowOff>7620</xdr:rowOff>
                  </from>
                  <to>
                    <xdr:col>11</xdr:col>
                    <xdr:colOff>457200</xdr:colOff>
                    <xdr:row>69</xdr:row>
                    <xdr:rowOff>7620</xdr:rowOff>
                  </to>
                </anchor>
              </controlPr>
            </control>
          </mc:Choice>
        </mc:AlternateContent>
        <mc:AlternateContent xmlns:mc="http://schemas.openxmlformats.org/markup-compatibility/2006">
          <mc:Choice Requires="x14">
            <control shapeId="1147" r:id="rId114" name="Check Box 123">
              <controlPr defaultSize="0" autoFill="0" autoLine="0" autoPict="0">
                <anchor moveWithCells="1">
                  <from>
                    <xdr:col>3</xdr:col>
                    <xdr:colOff>144780</xdr:colOff>
                    <xdr:row>68</xdr:row>
                    <xdr:rowOff>7620</xdr:rowOff>
                  </from>
                  <to>
                    <xdr:col>3</xdr:col>
                    <xdr:colOff>449580</xdr:colOff>
                    <xdr:row>69</xdr:row>
                    <xdr:rowOff>7620</xdr:rowOff>
                  </to>
                </anchor>
              </controlPr>
            </control>
          </mc:Choice>
        </mc:AlternateContent>
        <mc:AlternateContent xmlns:mc="http://schemas.openxmlformats.org/markup-compatibility/2006">
          <mc:Choice Requires="x14">
            <control shapeId="1148" r:id="rId115" name="Check Box 124">
              <controlPr defaultSize="0" autoFill="0" autoLine="0" autoPict="0">
                <anchor moveWithCells="1">
                  <from>
                    <xdr:col>4</xdr:col>
                    <xdr:colOff>160020</xdr:colOff>
                    <xdr:row>70</xdr:row>
                    <xdr:rowOff>7620</xdr:rowOff>
                  </from>
                  <to>
                    <xdr:col>4</xdr:col>
                    <xdr:colOff>464820</xdr:colOff>
                    <xdr:row>71</xdr:row>
                    <xdr:rowOff>7620</xdr:rowOff>
                  </to>
                </anchor>
              </controlPr>
            </control>
          </mc:Choice>
        </mc:AlternateContent>
        <mc:AlternateContent xmlns:mc="http://schemas.openxmlformats.org/markup-compatibility/2006">
          <mc:Choice Requires="x14">
            <control shapeId="1149" r:id="rId116" name="Check Box 125">
              <controlPr defaultSize="0" autoFill="0" autoLine="0" autoPict="0">
                <anchor moveWithCells="1">
                  <from>
                    <xdr:col>5</xdr:col>
                    <xdr:colOff>152400</xdr:colOff>
                    <xdr:row>70</xdr:row>
                    <xdr:rowOff>7620</xdr:rowOff>
                  </from>
                  <to>
                    <xdr:col>5</xdr:col>
                    <xdr:colOff>457200</xdr:colOff>
                    <xdr:row>71</xdr:row>
                    <xdr:rowOff>7620</xdr:rowOff>
                  </to>
                </anchor>
              </controlPr>
            </control>
          </mc:Choice>
        </mc:AlternateContent>
        <mc:AlternateContent xmlns:mc="http://schemas.openxmlformats.org/markup-compatibility/2006">
          <mc:Choice Requires="x14">
            <control shapeId="1150" r:id="rId117" name="Check Box 126">
              <controlPr defaultSize="0" autoFill="0" autoLine="0" autoPict="0">
                <anchor moveWithCells="1">
                  <from>
                    <xdr:col>6</xdr:col>
                    <xdr:colOff>160020</xdr:colOff>
                    <xdr:row>70</xdr:row>
                    <xdr:rowOff>7620</xdr:rowOff>
                  </from>
                  <to>
                    <xdr:col>6</xdr:col>
                    <xdr:colOff>464820</xdr:colOff>
                    <xdr:row>71</xdr:row>
                    <xdr:rowOff>7620</xdr:rowOff>
                  </to>
                </anchor>
              </controlPr>
            </control>
          </mc:Choice>
        </mc:AlternateContent>
        <mc:AlternateContent xmlns:mc="http://schemas.openxmlformats.org/markup-compatibility/2006">
          <mc:Choice Requires="x14">
            <control shapeId="1151" r:id="rId118" name="Check Box 127">
              <controlPr defaultSize="0" autoFill="0" autoLine="0" autoPict="0">
                <anchor moveWithCells="1">
                  <from>
                    <xdr:col>7</xdr:col>
                    <xdr:colOff>160020</xdr:colOff>
                    <xdr:row>70</xdr:row>
                    <xdr:rowOff>7620</xdr:rowOff>
                  </from>
                  <to>
                    <xdr:col>7</xdr:col>
                    <xdr:colOff>464820</xdr:colOff>
                    <xdr:row>71</xdr:row>
                    <xdr:rowOff>7620</xdr:rowOff>
                  </to>
                </anchor>
              </controlPr>
            </control>
          </mc:Choice>
        </mc:AlternateContent>
        <mc:AlternateContent xmlns:mc="http://schemas.openxmlformats.org/markup-compatibility/2006">
          <mc:Choice Requires="x14">
            <control shapeId="1152" r:id="rId119" name="Check Box 128">
              <controlPr defaultSize="0" autoFill="0" autoLine="0" autoPict="0">
                <anchor moveWithCells="1">
                  <from>
                    <xdr:col>8</xdr:col>
                    <xdr:colOff>152400</xdr:colOff>
                    <xdr:row>70</xdr:row>
                    <xdr:rowOff>7620</xdr:rowOff>
                  </from>
                  <to>
                    <xdr:col>8</xdr:col>
                    <xdr:colOff>457200</xdr:colOff>
                    <xdr:row>71</xdr:row>
                    <xdr:rowOff>7620</xdr:rowOff>
                  </to>
                </anchor>
              </controlPr>
            </control>
          </mc:Choice>
        </mc:AlternateContent>
        <mc:AlternateContent xmlns:mc="http://schemas.openxmlformats.org/markup-compatibility/2006">
          <mc:Choice Requires="x14">
            <control shapeId="1153" r:id="rId120" name="Check Box 129">
              <controlPr defaultSize="0" autoFill="0" autoLine="0" autoPict="0">
                <anchor moveWithCells="1">
                  <from>
                    <xdr:col>9</xdr:col>
                    <xdr:colOff>160020</xdr:colOff>
                    <xdr:row>70</xdr:row>
                    <xdr:rowOff>7620</xdr:rowOff>
                  </from>
                  <to>
                    <xdr:col>9</xdr:col>
                    <xdr:colOff>464820</xdr:colOff>
                    <xdr:row>71</xdr:row>
                    <xdr:rowOff>7620</xdr:rowOff>
                  </to>
                </anchor>
              </controlPr>
            </control>
          </mc:Choice>
        </mc:AlternateContent>
        <mc:AlternateContent xmlns:mc="http://schemas.openxmlformats.org/markup-compatibility/2006">
          <mc:Choice Requires="x14">
            <control shapeId="1154" r:id="rId121" name="Check Box 130">
              <controlPr defaultSize="0" autoFill="0" autoLine="0" autoPict="0">
                <anchor moveWithCells="1">
                  <from>
                    <xdr:col>12</xdr:col>
                    <xdr:colOff>175260</xdr:colOff>
                    <xdr:row>70</xdr:row>
                    <xdr:rowOff>7620</xdr:rowOff>
                  </from>
                  <to>
                    <xdr:col>12</xdr:col>
                    <xdr:colOff>480060</xdr:colOff>
                    <xdr:row>71</xdr:row>
                    <xdr:rowOff>7620</xdr:rowOff>
                  </to>
                </anchor>
              </controlPr>
            </control>
          </mc:Choice>
        </mc:AlternateContent>
        <mc:AlternateContent xmlns:mc="http://schemas.openxmlformats.org/markup-compatibility/2006">
          <mc:Choice Requires="x14">
            <control shapeId="1155" r:id="rId122" name="Check Box 131">
              <controlPr defaultSize="0" autoFill="0" autoLine="0" autoPict="0">
                <anchor moveWithCells="1">
                  <from>
                    <xdr:col>10</xdr:col>
                    <xdr:colOff>152400</xdr:colOff>
                    <xdr:row>70</xdr:row>
                    <xdr:rowOff>7620</xdr:rowOff>
                  </from>
                  <to>
                    <xdr:col>10</xdr:col>
                    <xdr:colOff>457200</xdr:colOff>
                    <xdr:row>71</xdr:row>
                    <xdr:rowOff>7620</xdr:rowOff>
                  </to>
                </anchor>
              </controlPr>
            </control>
          </mc:Choice>
        </mc:AlternateContent>
        <mc:AlternateContent xmlns:mc="http://schemas.openxmlformats.org/markup-compatibility/2006">
          <mc:Choice Requires="x14">
            <control shapeId="1156" r:id="rId123" name="Check Box 132">
              <controlPr defaultSize="0" autoFill="0" autoLine="0" autoPict="0">
                <anchor moveWithCells="1">
                  <from>
                    <xdr:col>11</xdr:col>
                    <xdr:colOff>152400</xdr:colOff>
                    <xdr:row>70</xdr:row>
                    <xdr:rowOff>7620</xdr:rowOff>
                  </from>
                  <to>
                    <xdr:col>11</xdr:col>
                    <xdr:colOff>457200</xdr:colOff>
                    <xdr:row>71</xdr:row>
                    <xdr:rowOff>7620</xdr:rowOff>
                  </to>
                </anchor>
              </controlPr>
            </control>
          </mc:Choice>
        </mc:AlternateContent>
        <mc:AlternateContent xmlns:mc="http://schemas.openxmlformats.org/markup-compatibility/2006">
          <mc:Choice Requires="x14">
            <control shapeId="1157" r:id="rId124" name="Check Box 133">
              <controlPr defaultSize="0" autoFill="0" autoLine="0" autoPict="0">
                <anchor moveWithCells="1">
                  <from>
                    <xdr:col>3</xdr:col>
                    <xdr:colOff>144780</xdr:colOff>
                    <xdr:row>70</xdr:row>
                    <xdr:rowOff>7620</xdr:rowOff>
                  </from>
                  <to>
                    <xdr:col>3</xdr:col>
                    <xdr:colOff>449580</xdr:colOff>
                    <xdr:row>71</xdr:row>
                    <xdr:rowOff>7620</xdr:rowOff>
                  </to>
                </anchor>
              </controlPr>
            </control>
          </mc:Choice>
        </mc:AlternateContent>
        <mc:AlternateContent xmlns:mc="http://schemas.openxmlformats.org/markup-compatibility/2006">
          <mc:Choice Requires="x14">
            <control shapeId="1159" r:id="rId125" name="Check Box 135">
              <controlPr locked="0" defaultSize="0" autoFill="0" autoLine="0" autoPict="0">
                <anchor moveWithCells="1">
                  <from>
                    <xdr:col>3</xdr:col>
                    <xdr:colOff>144780</xdr:colOff>
                    <xdr:row>50</xdr:row>
                    <xdr:rowOff>7620</xdr:rowOff>
                  </from>
                  <to>
                    <xdr:col>3</xdr:col>
                    <xdr:colOff>449580</xdr:colOff>
                    <xdr:row>51</xdr:row>
                    <xdr:rowOff>0</xdr:rowOff>
                  </to>
                </anchor>
              </controlPr>
            </control>
          </mc:Choice>
        </mc:AlternateContent>
        <mc:AlternateContent xmlns:mc="http://schemas.openxmlformats.org/markup-compatibility/2006">
          <mc:Choice Requires="x14">
            <control shapeId="1160" r:id="rId126" name="Check Box 136">
              <controlPr locked="0" defaultSize="0" autoFill="0" autoLine="0" autoPict="0">
                <anchor moveWithCells="1">
                  <from>
                    <xdr:col>3</xdr:col>
                    <xdr:colOff>152400</xdr:colOff>
                    <xdr:row>48</xdr:row>
                    <xdr:rowOff>7620</xdr:rowOff>
                  </from>
                  <to>
                    <xdr:col>3</xdr:col>
                    <xdr:colOff>457200</xdr:colOff>
                    <xdr:row>49</xdr:row>
                    <xdr:rowOff>0</xdr:rowOff>
                  </to>
                </anchor>
              </controlPr>
            </control>
          </mc:Choice>
        </mc:AlternateContent>
        <mc:AlternateContent xmlns:mc="http://schemas.openxmlformats.org/markup-compatibility/2006">
          <mc:Choice Requires="x14">
            <control shapeId="1161" r:id="rId127" name="Check Box 137">
              <controlPr locked="0" defaultSize="0" autoFill="0" autoLine="0" autoPict="0">
                <anchor moveWithCells="1">
                  <from>
                    <xdr:col>15</xdr:col>
                    <xdr:colOff>160020</xdr:colOff>
                    <xdr:row>48</xdr:row>
                    <xdr:rowOff>7620</xdr:rowOff>
                  </from>
                  <to>
                    <xdr:col>15</xdr:col>
                    <xdr:colOff>464820</xdr:colOff>
                    <xdr:row>49</xdr:row>
                    <xdr:rowOff>0</xdr:rowOff>
                  </to>
                </anchor>
              </controlPr>
            </control>
          </mc:Choice>
        </mc:AlternateContent>
        <mc:AlternateContent xmlns:mc="http://schemas.openxmlformats.org/markup-compatibility/2006">
          <mc:Choice Requires="x14">
            <control shapeId="1162" r:id="rId128" name="Check Box 138">
              <controlPr defaultSize="0" autoFill="0" autoLine="0" autoPict="0">
                <anchor moveWithCells="1">
                  <from>
                    <xdr:col>15</xdr:col>
                    <xdr:colOff>160020</xdr:colOff>
                    <xdr:row>50</xdr:row>
                    <xdr:rowOff>7620</xdr:rowOff>
                  </from>
                  <to>
                    <xdr:col>15</xdr:col>
                    <xdr:colOff>464820</xdr:colOff>
                    <xdr:row>51</xdr:row>
                    <xdr:rowOff>0</xdr:rowOff>
                  </to>
                </anchor>
              </controlPr>
            </control>
          </mc:Choice>
        </mc:AlternateContent>
        <mc:AlternateContent xmlns:mc="http://schemas.openxmlformats.org/markup-compatibility/2006">
          <mc:Choice Requires="x14">
            <control shapeId="1163" r:id="rId129" name="Check Box 139">
              <controlPr locked="0" defaultSize="0" autoFill="0" autoLine="0" autoPict="0">
                <anchor moveWithCells="1">
                  <from>
                    <xdr:col>15</xdr:col>
                    <xdr:colOff>160020</xdr:colOff>
                    <xdr:row>52</xdr:row>
                    <xdr:rowOff>7620</xdr:rowOff>
                  </from>
                  <to>
                    <xdr:col>15</xdr:col>
                    <xdr:colOff>464820</xdr:colOff>
                    <xdr:row>53</xdr:row>
                    <xdr:rowOff>0</xdr:rowOff>
                  </to>
                </anchor>
              </controlPr>
            </control>
          </mc:Choice>
        </mc:AlternateContent>
        <mc:AlternateContent xmlns:mc="http://schemas.openxmlformats.org/markup-compatibility/2006">
          <mc:Choice Requires="x14">
            <control shapeId="1164" r:id="rId130" name="Check Box 140">
              <controlPr locked="0" defaultSize="0" autoFill="0" autoLine="0" autoPict="0">
                <anchor moveWithCells="1">
                  <from>
                    <xdr:col>14</xdr:col>
                    <xdr:colOff>144780</xdr:colOff>
                    <xdr:row>52</xdr:row>
                    <xdr:rowOff>7620</xdr:rowOff>
                  </from>
                  <to>
                    <xdr:col>14</xdr:col>
                    <xdr:colOff>449580</xdr:colOff>
                    <xdr:row>53</xdr:row>
                    <xdr:rowOff>0</xdr:rowOff>
                  </to>
                </anchor>
              </controlPr>
            </control>
          </mc:Choice>
        </mc:AlternateContent>
        <mc:AlternateContent xmlns:mc="http://schemas.openxmlformats.org/markup-compatibility/2006">
          <mc:Choice Requires="x14">
            <control shapeId="1165" r:id="rId131" name="Check Box 141">
              <controlPr defaultSize="0" autoFill="0" autoLine="0" autoPict="0">
                <anchor moveWithCells="1">
                  <from>
                    <xdr:col>15</xdr:col>
                    <xdr:colOff>160020</xdr:colOff>
                    <xdr:row>54</xdr:row>
                    <xdr:rowOff>7620</xdr:rowOff>
                  </from>
                  <to>
                    <xdr:col>15</xdr:col>
                    <xdr:colOff>464820</xdr:colOff>
                    <xdr:row>55</xdr:row>
                    <xdr:rowOff>7620</xdr:rowOff>
                  </to>
                </anchor>
              </controlPr>
            </control>
          </mc:Choice>
        </mc:AlternateContent>
        <mc:AlternateContent xmlns:mc="http://schemas.openxmlformats.org/markup-compatibility/2006">
          <mc:Choice Requires="x14">
            <control shapeId="1166" r:id="rId132" name="Check Box 142">
              <controlPr defaultSize="0" autoFill="0" autoLine="0" autoPict="0">
                <anchor moveWithCells="1">
                  <from>
                    <xdr:col>14</xdr:col>
                    <xdr:colOff>144780</xdr:colOff>
                    <xdr:row>54</xdr:row>
                    <xdr:rowOff>7620</xdr:rowOff>
                  </from>
                  <to>
                    <xdr:col>14</xdr:col>
                    <xdr:colOff>449580</xdr:colOff>
                    <xdr:row>55</xdr:row>
                    <xdr:rowOff>7620</xdr:rowOff>
                  </to>
                </anchor>
              </controlPr>
            </control>
          </mc:Choice>
        </mc:AlternateContent>
        <mc:AlternateContent xmlns:mc="http://schemas.openxmlformats.org/markup-compatibility/2006">
          <mc:Choice Requires="x14">
            <control shapeId="1167" r:id="rId133" name="Check Box 143">
              <controlPr defaultSize="0" autoFill="0" autoLine="0" autoPict="0">
                <anchor moveWithCells="1">
                  <from>
                    <xdr:col>15</xdr:col>
                    <xdr:colOff>160020</xdr:colOff>
                    <xdr:row>56</xdr:row>
                    <xdr:rowOff>7620</xdr:rowOff>
                  </from>
                  <to>
                    <xdr:col>15</xdr:col>
                    <xdr:colOff>464820</xdr:colOff>
                    <xdr:row>57</xdr:row>
                    <xdr:rowOff>7620</xdr:rowOff>
                  </to>
                </anchor>
              </controlPr>
            </control>
          </mc:Choice>
        </mc:AlternateContent>
        <mc:AlternateContent xmlns:mc="http://schemas.openxmlformats.org/markup-compatibility/2006">
          <mc:Choice Requires="x14">
            <control shapeId="1168" r:id="rId134" name="Check Box 144">
              <controlPr defaultSize="0" autoFill="0" autoLine="0" autoPict="0">
                <anchor moveWithCells="1">
                  <from>
                    <xdr:col>14</xdr:col>
                    <xdr:colOff>144780</xdr:colOff>
                    <xdr:row>56</xdr:row>
                    <xdr:rowOff>7620</xdr:rowOff>
                  </from>
                  <to>
                    <xdr:col>14</xdr:col>
                    <xdr:colOff>449580</xdr:colOff>
                    <xdr:row>57</xdr:row>
                    <xdr:rowOff>7620</xdr:rowOff>
                  </to>
                </anchor>
              </controlPr>
            </control>
          </mc:Choice>
        </mc:AlternateContent>
        <mc:AlternateContent xmlns:mc="http://schemas.openxmlformats.org/markup-compatibility/2006">
          <mc:Choice Requires="x14">
            <control shapeId="1169" r:id="rId135" name="Check Box 145">
              <controlPr defaultSize="0" autoFill="0" autoLine="0" autoPict="0">
                <anchor moveWithCells="1">
                  <from>
                    <xdr:col>15</xdr:col>
                    <xdr:colOff>160020</xdr:colOff>
                    <xdr:row>58</xdr:row>
                    <xdr:rowOff>7620</xdr:rowOff>
                  </from>
                  <to>
                    <xdr:col>15</xdr:col>
                    <xdr:colOff>464820</xdr:colOff>
                    <xdr:row>59</xdr:row>
                    <xdr:rowOff>7620</xdr:rowOff>
                  </to>
                </anchor>
              </controlPr>
            </control>
          </mc:Choice>
        </mc:AlternateContent>
        <mc:AlternateContent xmlns:mc="http://schemas.openxmlformats.org/markup-compatibility/2006">
          <mc:Choice Requires="x14">
            <control shapeId="1170" r:id="rId136" name="Check Box 146">
              <controlPr defaultSize="0" autoFill="0" autoLine="0" autoPict="0">
                <anchor moveWithCells="1">
                  <from>
                    <xdr:col>14</xdr:col>
                    <xdr:colOff>144780</xdr:colOff>
                    <xdr:row>58</xdr:row>
                    <xdr:rowOff>7620</xdr:rowOff>
                  </from>
                  <to>
                    <xdr:col>14</xdr:col>
                    <xdr:colOff>449580</xdr:colOff>
                    <xdr:row>59</xdr:row>
                    <xdr:rowOff>7620</xdr:rowOff>
                  </to>
                </anchor>
              </controlPr>
            </control>
          </mc:Choice>
        </mc:AlternateContent>
        <mc:AlternateContent xmlns:mc="http://schemas.openxmlformats.org/markup-compatibility/2006">
          <mc:Choice Requires="x14">
            <control shapeId="1171" r:id="rId137" name="Check Box 147">
              <controlPr defaultSize="0" autoFill="0" autoLine="0" autoPict="0">
                <anchor moveWithCells="1">
                  <from>
                    <xdr:col>15</xdr:col>
                    <xdr:colOff>160020</xdr:colOff>
                    <xdr:row>60</xdr:row>
                    <xdr:rowOff>7620</xdr:rowOff>
                  </from>
                  <to>
                    <xdr:col>15</xdr:col>
                    <xdr:colOff>464820</xdr:colOff>
                    <xdr:row>61</xdr:row>
                    <xdr:rowOff>7620</xdr:rowOff>
                  </to>
                </anchor>
              </controlPr>
            </control>
          </mc:Choice>
        </mc:AlternateContent>
        <mc:AlternateContent xmlns:mc="http://schemas.openxmlformats.org/markup-compatibility/2006">
          <mc:Choice Requires="x14">
            <control shapeId="1172" r:id="rId138" name="Check Box 148">
              <controlPr defaultSize="0" autoFill="0" autoLine="0" autoPict="0">
                <anchor moveWithCells="1">
                  <from>
                    <xdr:col>14</xdr:col>
                    <xdr:colOff>144780</xdr:colOff>
                    <xdr:row>60</xdr:row>
                    <xdr:rowOff>7620</xdr:rowOff>
                  </from>
                  <to>
                    <xdr:col>14</xdr:col>
                    <xdr:colOff>449580</xdr:colOff>
                    <xdr:row>61</xdr:row>
                    <xdr:rowOff>7620</xdr:rowOff>
                  </to>
                </anchor>
              </controlPr>
            </control>
          </mc:Choice>
        </mc:AlternateContent>
        <mc:AlternateContent xmlns:mc="http://schemas.openxmlformats.org/markup-compatibility/2006">
          <mc:Choice Requires="x14">
            <control shapeId="1173" r:id="rId139" name="Check Box 149">
              <controlPr defaultSize="0" autoFill="0" autoLine="0" autoPict="0">
                <anchor moveWithCells="1">
                  <from>
                    <xdr:col>15</xdr:col>
                    <xdr:colOff>160020</xdr:colOff>
                    <xdr:row>62</xdr:row>
                    <xdr:rowOff>7620</xdr:rowOff>
                  </from>
                  <to>
                    <xdr:col>15</xdr:col>
                    <xdr:colOff>464820</xdr:colOff>
                    <xdr:row>63</xdr:row>
                    <xdr:rowOff>7620</xdr:rowOff>
                  </to>
                </anchor>
              </controlPr>
            </control>
          </mc:Choice>
        </mc:AlternateContent>
        <mc:AlternateContent xmlns:mc="http://schemas.openxmlformats.org/markup-compatibility/2006">
          <mc:Choice Requires="x14">
            <control shapeId="1174" r:id="rId140" name="Check Box 150">
              <controlPr defaultSize="0" autoFill="0" autoLine="0" autoPict="0">
                <anchor moveWithCells="1">
                  <from>
                    <xdr:col>14</xdr:col>
                    <xdr:colOff>144780</xdr:colOff>
                    <xdr:row>62</xdr:row>
                    <xdr:rowOff>7620</xdr:rowOff>
                  </from>
                  <to>
                    <xdr:col>14</xdr:col>
                    <xdr:colOff>449580</xdr:colOff>
                    <xdr:row>63</xdr:row>
                    <xdr:rowOff>7620</xdr:rowOff>
                  </to>
                </anchor>
              </controlPr>
            </control>
          </mc:Choice>
        </mc:AlternateContent>
        <mc:AlternateContent xmlns:mc="http://schemas.openxmlformats.org/markup-compatibility/2006">
          <mc:Choice Requires="x14">
            <control shapeId="1175" r:id="rId141" name="Check Box 151">
              <controlPr defaultSize="0" autoFill="0" autoLine="0" autoPict="0">
                <anchor moveWithCells="1">
                  <from>
                    <xdr:col>15</xdr:col>
                    <xdr:colOff>160020</xdr:colOff>
                    <xdr:row>64</xdr:row>
                    <xdr:rowOff>7620</xdr:rowOff>
                  </from>
                  <to>
                    <xdr:col>15</xdr:col>
                    <xdr:colOff>464820</xdr:colOff>
                    <xdr:row>65</xdr:row>
                    <xdr:rowOff>7620</xdr:rowOff>
                  </to>
                </anchor>
              </controlPr>
            </control>
          </mc:Choice>
        </mc:AlternateContent>
        <mc:AlternateContent xmlns:mc="http://schemas.openxmlformats.org/markup-compatibility/2006">
          <mc:Choice Requires="x14">
            <control shapeId="1176" r:id="rId142" name="Check Box 152">
              <controlPr defaultSize="0" autoFill="0" autoLine="0" autoPict="0">
                <anchor moveWithCells="1">
                  <from>
                    <xdr:col>14</xdr:col>
                    <xdr:colOff>144780</xdr:colOff>
                    <xdr:row>64</xdr:row>
                    <xdr:rowOff>7620</xdr:rowOff>
                  </from>
                  <to>
                    <xdr:col>14</xdr:col>
                    <xdr:colOff>449580</xdr:colOff>
                    <xdr:row>65</xdr:row>
                    <xdr:rowOff>7620</xdr:rowOff>
                  </to>
                </anchor>
              </controlPr>
            </control>
          </mc:Choice>
        </mc:AlternateContent>
        <mc:AlternateContent xmlns:mc="http://schemas.openxmlformats.org/markup-compatibility/2006">
          <mc:Choice Requires="x14">
            <control shapeId="1177" r:id="rId143" name="Check Box 153">
              <controlPr defaultSize="0" autoFill="0" autoLine="0" autoPict="0">
                <anchor moveWithCells="1">
                  <from>
                    <xdr:col>15</xdr:col>
                    <xdr:colOff>160020</xdr:colOff>
                    <xdr:row>66</xdr:row>
                    <xdr:rowOff>7620</xdr:rowOff>
                  </from>
                  <to>
                    <xdr:col>15</xdr:col>
                    <xdr:colOff>464820</xdr:colOff>
                    <xdr:row>67</xdr:row>
                    <xdr:rowOff>7620</xdr:rowOff>
                  </to>
                </anchor>
              </controlPr>
            </control>
          </mc:Choice>
        </mc:AlternateContent>
        <mc:AlternateContent xmlns:mc="http://schemas.openxmlformats.org/markup-compatibility/2006">
          <mc:Choice Requires="x14">
            <control shapeId="1178" r:id="rId144" name="Check Box 154">
              <controlPr defaultSize="0" autoFill="0" autoLine="0" autoPict="0">
                <anchor moveWithCells="1">
                  <from>
                    <xdr:col>14</xdr:col>
                    <xdr:colOff>144780</xdr:colOff>
                    <xdr:row>66</xdr:row>
                    <xdr:rowOff>7620</xdr:rowOff>
                  </from>
                  <to>
                    <xdr:col>14</xdr:col>
                    <xdr:colOff>449580</xdr:colOff>
                    <xdr:row>67</xdr:row>
                    <xdr:rowOff>7620</xdr:rowOff>
                  </to>
                </anchor>
              </controlPr>
            </control>
          </mc:Choice>
        </mc:AlternateContent>
        <mc:AlternateContent xmlns:mc="http://schemas.openxmlformats.org/markup-compatibility/2006">
          <mc:Choice Requires="x14">
            <control shapeId="1179" r:id="rId145" name="Check Box 155">
              <controlPr defaultSize="0" autoFill="0" autoLine="0" autoPict="0">
                <anchor moveWithCells="1">
                  <from>
                    <xdr:col>15</xdr:col>
                    <xdr:colOff>160020</xdr:colOff>
                    <xdr:row>68</xdr:row>
                    <xdr:rowOff>7620</xdr:rowOff>
                  </from>
                  <to>
                    <xdr:col>15</xdr:col>
                    <xdr:colOff>464820</xdr:colOff>
                    <xdr:row>69</xdr:row>
                    <xdr:rowOff>7620</xdr:rowOff>
                  </to>
                </anchor>
              </controlPr>
            </control>
          </mc:Choice>
        </mc:AlternateContent>
        <mc:AlternateContent xmlns:mc="http://schemas.openxmlformats.org/markup-compatibility/2006">
          <mc:Choice Requires="x14">
            <control shapeId="1180" r:id="rId146" name="Check Box 156">
              <controlPr defaultSize="0" autoFill="0" autoLine="0" autoPict="0">
                <anchor moveWithCells="1">
                  <from>
                    <xdr:col>14</xdr:col>
                    <xdr:colOff>144780</xdr:colOff>
                    <xdr:row>68</xdr:row>
                    <xdr:rowOff>7620</xdr:rowOff>
                  </from>
                  <to>
                    <xdr:col>14</xdr:col>
                    <xdr:colOff>449580</xdr:colOff>
                    <xdr:row>69</xdr:row>
                    <xdr:rowOff>7620</xdr:rowOff>
                  </to>
                </anchor>
              </controlPr>
            </control>
          </mc:Choice>
        </mc:AlternateContent>
        <mc:AlternateContent xmlns:mc="http://schemas.openxmlformats.org/markup-compatibility/2006">
          <mc:Choice Requires="x14">
            <control shapeId="1181" r:id="rId147" name="Check Box 157">
              <controlPr defaultSize="0" autoFill="0" autoLine="0" autoPict="0">
                <anchor moveWithCells="1">
                  <from>
                    <xdr:col>15</xdr:col>
                    <xdr:colOff>160020</xdr:colOff>
                    <xdr:row>70</xdr:row>
                    <xdr:rowOff>7620</xdr:rowOff>
                  </from>
                  <to>
                    <xdr:col>15</xdr:col>
                    <xdr:colOff>464820</xdr:colOff>
                    <xdr:row>71</xdr:row>
                    <xdr:rowOff>7620</xdr:rowOff>
                  </to>
                </anchor>
              </controlPr>
            </control>
          </mc:Choice>
        </mc:AlternateContent>
        <mc:AlternateContent xmlns:mc="http://schemas.openxmlformats.org/markup-compatibility/2006">
          <mc:Choice Requires="x14">
            <control shapeId="1182" r:id="rId148" name="Check Box 158">
              <controlPr defaultSize="0" autoFill="0" autoLine="0" autoPict="0">
                <anchor moveWithCells="1">
                  <from>
                    <xdr:col>14</xdr:col>
                    <xdr:colOff>144780</xdr:colOff>
                    <xdr:row>70</xdr:row>
                    <xdr:rowOff>7620</xdr:rowOff>
                  </from>
                  <to>
                    <xdr:col>14</xdr:col>
                    <xdr:colOff>449580</xdr:colOff>
                    <xdr:row>71</xdr:row>
                    <xdr:rowOff>7620</xdr:rowOff>
                  </to>
                </anchor>
              </controlPr>
            </control>
          </mc:Choice>
        </mc:AlternateContent>
        <mc:AlternateContent xmlns:mc="http://schemas.openxmlformats.org/markup-compatibility/2006">
          <mc:Choice Requires="x14">
            <control shapeId="1183" r:id="rId149" name="Check Box 159">
              <controlPr locked="0" defaultSize="0" autoFill="0" autoLine="0" autoPict="0">
                <anchor moveWithCells="1">
                  <from>
                    <xdr:col>14</xdr:col>
                    <xdr:colOff>144780</xdr:colOff>
                    <xdr:row>50</xdr:row>
                    <xdr:rowOff>7620</xdr:rowOff>
                  </from>
                  <to>
                    <xdr:col>14</xdr:col>
                    <xdr:colOff>449580</xdr:colOff>
                    <xdr:row>51</xdr:row>
                    <xdr:rowOff>0</xdr:rowOff>
                  </to>
                </anchor>
              </controlPr>
            </control>
          </mc:Choice>
        </mc:AlternateContent>
        <mc:AlternateContent xmlns:mc="http://schemas.openxmlformats.org/markup-compatibility/2006">
          <mc:Choice Requires="x14">
            <control shapeId="1184" r:id="rId150" name="Check Box 160">
              <controlPr locked="0" defaultSize="0" autoFill="0" autoLine="0" autoPict="0">
                <anchor moveWithCells="1">
                  <from>
                    <xdr:col>14</xdr:col>
                    <xdr:colOff>144780</xdr:colOff>
                    <xdr:row>48</xdr:row>
                    <xdr:rowOff>22860</xdr:rowOff>
                  </from>
                  <to>
                    <xdr:col>14</xdr:col>
                    <xdr:colOff>449580</xdr:colOff>
                    <xdr:row>49</xdr:row>
                    <xdr:rowOff>7620</xdr:rowOff>
                  </to>
                </anchor>
              </controlPr>
            </control>
          </mc:Choice>
        </mc:AlternateContent>
        <mc:AlternateContent xmlns:mc="http://schemas.openxmlformats.org/markup-compatibility/2006">
          <mc:Choice Requires="x14">
            <control shapeId="1185" r:id="rId151" name="Check Box 161">
              <controlPr locked="0" defaultSize="0" autoFill="0" autoLine="0" autoPict="0">
                <anchor moveWithCells="1">
                  <from>
                    <xdr:col>14</xdr:col>
                    <xdr:colOff>144780</xdr:colOff>
                    <xdr:row>76</xdr:row>
                    <xdr:rowOff>182880</xdr:rowOff>
                  </from>
                  <to>
                    <xdr:col>14</xdr:col>
                    <xdr:colOff>449580</xdr:colOff>
                    <xdr:row>78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U73"/>
  <sheetViews>
    <sheetView topLeftCell="A15" zoomScale="85" zoomScaleNormal="85" workbookViewId="0">
      <selection activeCell="F42" sqref="F42"/>
    </sheetView>
  </sheetViews>
  <sheetFormatPr baseColWidth="10" defaultColWidth="9.109375" defaultRowHeight="14.4" x14ac:dyDescent="0.3"/>
  <cols>
    <col min="1" max="1" width="12.44140625" style="1" customWidth="1"/>
    <col min="2" max="2" width="23" style="1" bestFit="1" customWidth="1"/>
    <col min="3" max="3" width="14.44140625" style="31" bestFit="1" customWidth="1"/>
    <col min="4" max="6" width="16.6640625" style="1" customWidth="1"/>
    <col min="7" max="7" width="20.5546875" style="1" customWidth="1"/>
    <col min="8" max="12" width="8.6640625" style="1" customWidth="1"/>
    <col min="13" max="13" width="18.109375" style="1" customWidth="1"/>
    <col min="14" max="14" width="16.6640625" style="1" customWidth="1"/>
    <col min="15" max="18" width="8.6640625" style="1" customWidth="1"/>
    <col min="19" max="21" width="8.6640625" style="23" customWidth="1"/>
  </cols>
  <sheetData>
    <row r="1" spans="1:21" ht="15.6" x14ac:dyDescent="0.3">
      <c r="A1" s="18"/>
      <c r="B1"/>
      <c r="C1" s="29"/>
      <c r="D1"/>
      <c r="E1"/>
      <c r="F1" s="122"/>
      <c r="G1"/>
      <c r="H1"/>
      <c r="I1"/>
      <c r="J1" s="61"/>
      <c r="K1" s="61"/>
      <c r="L1"/>
      <c r="M1"/>
      <c r="N1"/>
      <c r="O1"/>
      <c r="P1" s="61"/>
      <c r="Q1" s="61"/>
      <c r="R1"/>
      <c r="S1" s="32"/>
      <c r="T1" s="32"/>
      <c r="U1" s="32"/>
    </row>
    <row r="2" spans="1:21" x14ac:dyDescent="0.3">
      <c r="A2"/>
      <c r="B2"/>
      <c r="C2" s="29"/>
      <c r="D2"/>
      <c r="E2"/>
      <c r="F2" s="122"/>
      <c r="G2"/>
      <c r="H2"/>
      <c r="I2"/>
      <c r="J2" s="61"/>
      <c r="K2" s="61"/>
      <c r="L2"/>
      <c r="M2"/>
      <c r="N2"/>
      <c r="O2"/>
      <c r="P2" s="61"/>
      <c r="Q2" s="61"/>
      <c r="R2"/>
      <c r="S2" s="32"/>
      <c r="T2" s="32"/>
      <c r="U2" s="32"/>
    </row>
    <row r="3" spans="1:21" x14ac:dyDescent="0.3">
      <c r="A3" s="3"/>
      <c r="B3"/>
      <c r="C3" s="29"/>
      <c r="D3"/>
      <c r="E3"/>
      <c r="F3" s="122"/>
      <c r="G3"/>
      <c r="H3"/>
      <c r="I3"/>
      <c r="J3" s="61"/>
      <c r="K3" s="61"/>
      <c r="L3"/>
      <c r="M3"/>
      <c r="N3"/>
      <c r="O3"/>
      <c r="P3" s="61"/>
      <c r="Q3" s="61"/>
      <c r="R3"/>
      <c r="S3" s="32"/>
      <c r="T3" s="32"/>
      <c r="U3" s="32"/>
    </row>
    <row r="4" spans="1:21" x14ac:dyDescent="0.3">
      <c r="A4" s="2"/>
      <c r="B4"/>
      <c r="C4" s="29"/>
      <c r="D4"/>
      <c r="E4"/>
      <c r="F4" s="122"/>
      <c r="G4"/>
      <c r="H4"/>
      <c r="I4"/>
      <c r="J4" s="61"/>
      <c r="K4" s="61"/>
      <c r="L4"/>
      <c r="M4"/>
      <c r="N4"/>
      <c r="O4"/>
      <c r="P4" s="61"/>
      <c r="Q4" s="61"/>
      <c r="R4"/>
      <c r="S4" s="32"/>
      <c r="T4" s="32"/>
      <c r="U4" s="32"/>
    </row>
    <row r="5" spans="1:21" x14ac:dyDescent="0.3">
      <c r="A5" s="2"/>
      <c r="B5"/>
      <c r="C5" s="29"/>
      <c r="D5"/>
      <c r="E5"/>
      <c r="F5" s="122"/>
      <c r="G5"/>
      <c r="H5"/>
      <c r="I5"/>
      <c r="J5" s="61"/>
      <c r="K5" s="61"/>
      <c r="L5"/>
      <c r="M5"/>
      <c r="N5"/>
      <c r="O5"/>
      <c r="P5" s="61"/>
      <c r="Q5" s="61"/>
      <c r="R5"/>
      <c r="S5" s="32"/>
      <c r="T5" s="32"/>
      <c r="U5" s="32"/>
    </row>
    <row r="6" spans="1:21" x14ac:dyDescent="0.3">
      <c r="A6" s="2"/>
      <c r="B6"/>
      <c r="C6" s="29"/>
      <c r="D6"/>
      <c r="E6"/>
      <c r="F6" s="122"/>
      <c r="G6" s="312" t="s">
        <v>29</v>
      </c>
      <c r="H6" s="312"/>
      <c r="I6" s="312"/>
      <c r="J6" s="312"/>
      <c r="K6" s="312"/>
      <c r="L6" s="312"/>
      <c r="M6" s="312" t="s">
        <v>10</v>
      </c>
      <c r="N6" s="312"/>
      <c r="O6" s="312"/>
      <c r="P6" s="64"/>
      <c r="Q6" s="64"/>
      <c r="R6"/>
      <c r="S6" s="32"/>
      <c r="T6" s="32"/>
      <c r="U6" s="32"/>
    </row>
    <row r="7" spans="1:21" ht="15" thickBot="1" x14ac:dyDescent="0.35">
      <c r="A7" s="2"/>
      <c r="B7"/>
      <c r="C7" s="29"/>
      <c r="D7"/>
      <c r="E7"/>
      <c r="F7" s="122"/>
      <c r="G7"/>
      <c r="H7"/>
      <c r="I7"/>
      <c r="J7" s="61"/>
      <c r="K7" s="61"/>
      <c r="L7"/>
      <c r="M7"/>
      <c r="N7"/>
      <c r="O7"/>
      <c r="P7" s="61"/>
      <c r="Q7" s="61"/>
      <c r="R7"/>
      <c r="S7" s="32"/>
      <c r="T7" s="32"/>
      <c r="U7" s="32"/>
    </row>
    <row r="8" spans="1:21" ht="15" customHeight="1" x14ac:dyDescent="0.3">
      <c r="A8" s="178" t="s">
        <v>0</v>
      </c>
      <c r="B8" s="178" t="s">
        <v>16</v>
      </c>
      <c r="C8" s="320" t="s">
        <v>14</v>
      </c>
      <c r="D8" s="318" t="s">
        <v>1</v>
      </c>
      <c r="E8" s="272" t="s">
        <v>23</v>
      </c>
      <c r="F8" s="315" t="s">
        <v>76</v>
      </c>
      <c r="G8" s="272" t="s">
        <v>24</v>
      </c>
      <c r="H8" s="272" t="s">
        <v>25</v>
      </c>
      <c r="I8" s="272" t="s">
        <v>27</v>
      </c>
      <c r="J8" s="62"/>
      <c r="K8" s="62"/>
      <c r="L8" s="272" t="s">
        <v>28</v>
      </c>
      <c r="M8" s="272" t="s">
        <v>26</v>
      </c>
      <c r="N8" s="272" t="s">
        <v>31</v>
      </c>
      <c r="O8" s="272" t="s">
        <v>27</v>
      </c>
      <c r="P8" s="62"/>
      <c r="Q8" s="62"/>
      <c r="R8" s="272" t="s">
        <v>30</v>
      </c>
      <c r="S8" s="313" t="s">
        <v>92</v>
      </c>
      <c r="T8" s="313" t="s">
        <v>91</v>
      </c>
      <c r="U8" s="313" t="s">
        <v>93</v>
      </c>
    </row>
    <row r="9" spans="1:21" x14ac:dyDescent="0.3">
      <c r="A9" s="179"/>
      <c r="B9" s="179"/>
      <c r="C9" s="321"/>
      <c r="D9" s="319"/>
      <c r="E9" s="273"/>
      <c r="F9" s="316"/>
      <c r="G9" s="273"/>
      <c r="H9" s="273"/>
      <c r="I9" s="273"/>
      <c r="J9" s="63"/>
      <c r="K9" s="63"/>
      <c r="L9" s="273"/>
      <c r="M9" s="273"/>
      <c r="N9" s="273"/>
      <c r="O9" s="273"/>
      <c r="P9" s="63"/>
      <c r="Q9" s="63"/>
      <c r="R9" s="273"/>
      <c r="S9" s="314"/>
      <c r="T9" s="314"/>
      <c r="U9" s="314"/>
    </row>
    <row r="10" spans="1:21" x14ac:dyDescent="0.3">
      <c r="A10" s="179"/>
      <c r="B10" s="179"/>
      <c r="C10" s="321"/>
      <c r="D10" s="319"/>
      <c r="E10" s="273"/>
      <c r="F10" s="316"/>
      <c r="G10" s="273"/>
      <c r="H10" s="273"/>
      <c r="I10" s="273"/>
      <c r="J10" s="63"/>
      <c r="K10" s="63"/>
      <c r="L10" s="273"/>
      <c r="M10" s="273"/>
      <c r="N10" s="273"/>
      <c r="O10" s="273"/>
      <c r="P10" s="63"/>
      <c r="Q10" s="63"/>
      <c r="R10" s="273"/>
      <c r="S10" s="314"/>
      <c r="T10" s="314"/>
      <c r="U10" s="314"/>
    </row>
    <row r="11" spans="1:21" x14ac:dyDescent="0.3">
      <c r="A11" s="179"/>
      <c r="B11" s="179"/>
      <c r="C11" s="321"/>
      <c r="D11" s="319"/>
      <c r="E11" s="273"/>
      <c r="F11" s="316"/>
      <c r="G11" s="273"/>
      <c r="H11" s="273"/>
      <c r="I11" s="273"/>
      <c r="J11" s="63"/>
      <c r="K11" s="63"/>
      <c r="L11" s="273"/>
      <c r="M11" s="273"/>
      <c r="N11" s="273"/>
      <c r="O11" s="273"/>
      <c r="P11" s="63"/>
      <c r="Q11" s="63"/>
      <c r="R11" s="273"/>
      <c r="S11" s="314"/>
      <c r="T11" s="314"/>
      <c r="U11" s="314"/>
    </row>
    <row r="12" spans="1:21" x14ac:dyDescent="0.3">
      <c r="A12" s="179"/>
      <c r="B12" s="179"/>
      <c r="C12" s="321"/>
      <c r="D12" s="319"/>
      <c r="E12" s="273"/>
      <c r="F12" s="316"/>
      <c r="G12" s="273"/>
      <c r="H12" s="273"/>
      <c r="I12" s="273"/>
      <c r="J12" s="63"/>
      <c r="K12" s="63"/>
      <c r="L12" s="273"/>
      <c r="M12" s="273"/>
      <c r="N12" s="273"/>
      <c r="O12" s="273"/>
      <c r="P12" s="63"/>
      <c r="Q12" s="63"/>
      <c r="R12" s="273"/>
      <c r="S12" s="314"/>
      <c r="T12" s="314"/>
      <c r="U12" s="314"/>
    </row>
    <row r="13" spans="1:21" x14ac:dyDescent="0.3">
      <c r="A13" s="179"/>
      <c r="B13" s="179"/>
      <c r="C13" s="321"/>
      <c r="D13" s="319"/>
      <c r="E13" s="273"/>
      <c r="F13" s="316"/>
      <c r="G13" s="273"/>
      <c r="H13" s="273"/>
      <c r="I13" s="273"/>
      <c r="J13" s="63"/>
      <c r="K13" s="63"/>
      <c r="L13" s="273"/>
      <c r="M13" s="273"/>
      <c r="N13" s="273"/>
      <c r="O13" s="273"/>
      <c r="P13" s="63"/>
      <c r="Q13" s="63"/>
      <c r="R13" s="273"/>
      <c r="S13" s="314"/>
      <c r="T13" s="314"/>
      <c r="U13" s="314"/>
    </row>
    <row r="14" spans="1:21" x14ac:dyDescent="0.3">
      <c r="A14" s="179"/>
      <c r="B14" s="179"/>
      <c r="C14" s="321"/>
      <c r="D14" s="319"/>
      <c r="E14" s="273"/>
      <c r="F14" s="316"/>
      <c r="G14" s="273"/>
      <c r="H14" s="273"/>
      <c r="I14" s="273"/>
      <c r="J14" s="63"/>
      <c r="K14" s="63"/>
      <c r="L14" s="273"/>
      <c r="M14" s="273"/>
      <c r="N14" s="273"/>
      <c r="O14" s="273"/>
      <c r="P14" s="63"/>
      <c r="Q14" s="63"/>
      <c r="R14" s="273"/>
      <c r="S14" s="314"/>
      <c r="T14" s="314"/>
      <c r="U14" s="314"/>
    </row>
    <row r="15" spans="1:21" x14ac:dyDescent="0.3">
      <c r="A15" s="179"/>
      <c r="B15" s="179"/>
      <c r="C15" s="321"/>
      <c r="D15" s="319"/>
      <c r="E15" s="273"/>
      <c r="F15" s="316"/>
      <c r="G15" s="273"/>
      <c r="H15" s="273"/>
      <c r="I15" s="273"/>
      <c r="J15" s="63"/>
      <c r="K15" s="63"/>
      <c r="L15" s="273"/>
      <c r="M15" s="273"/>
      <c r="N15" s="273"/>
      <c r="O15" s="273"/>
      <c r="P15" s="63"/>
      <c r="Q15" s="63"/>
      <c r="R15" s="273"/>
      <c r="S15" s="314"/>
      <c r="T15" s="314"/>
      <c r="U15" s="314"/>
    </row>
    <row r="16" spans="1:21" ht="15" thickBot="1" x14ac:dyDescent="0.35">
      <c r="A16" s="5"/>
      <c r="B16" s="6"/>
      <c r="C16" s="20"/>
      <c r="D16" s="19" t="s">
        <v>14</v>
      </c>
      <c r="E16" s="19"/>
      <c r="F16" s="317"/>
      <c r="G16" s="19"/>
      <c r="H16" s="19"/>
      <c r="I16" s="19"/>
      <c r="J16" s="19"/>
      <c r="K16" s="19"/>
      <c r="L16" s="19"/>
      <c r="M16" s="19"/>
      <c r="N16" s="19"/>
      <c r="O16" s="19"/>
      <c r="P16" s="19"/>
      <c r="Q16" s="19"/>
      <c r="R16" s="19"/>
      <c r="S16" s="19"/>
      <c r="T16" s="19"/>
      <c r="U16" s="19"/>
    </row>
    <row r="17" spans="1:21" ht="21" customHeight="1" thickTop="1" thickBot="1" x14ac:dyDescent="0.35">
      <c r="A17" s="25">
        <v>1</v>
      </c>
      <c r="B17" s="26">
        <f>ROUND(Flächenrechner!B49,0)</f>
        <v>0</v>
      </c>
      <c r="C17" s="30">
        <f>IF(Flächenrechner!D50=TRUE,Flächenrechner!$D$48,IF(Flächenrechner!E50=TRUE,Flächenrechner!$E$48,IF(Flächenrechner!F50=TRUE,Flächenrechner!$F$48,IF(Flächenrechner!G50=TRUE,Flächenrechner!$G$48,IF(Flächenrechner!H50=TRUE,Flächenrechner!$H$48,0.9)))))</f>
        <v>0.9</v>
      </c>
      <c r="D17" s="27">
        <f>Flächenrechner!C49</f>
        <v>0</v>
      </c>
      <c r="E17" s="27">
        <f>IF(Flächenrechner!D50=TRUE,Flächenrechner!B49*Flächenrechner!$D$48,IF(Flächenrechner!E50=TRUE,Flächenrechner!B49*Flächenrechner!$E$48,IF(Flächenrechner!F50=TRUE,Flächenrechner!B49*Flächenrechner!$F$48,IF(Flächenrechner!G50=TRUE,Flächenrechner!B49*Flächenrechner!$G$48,IF(Flächenrechner!H50=TRUE,Flächenrechner!B49*Flächenrechner!$H$48,B17*C17)))))</f>
        <v>0</v>
      </c>
      <c r="F17" s="27">
        <f>E17*IF(Flächenrechner!I50=TRUE,E17*0,IF(Flächenrechner!K50=TRUE,E17*0,IF(Flächenrechner!M50=TRUE,E17*0,1)))</f>
        <v>0</v>
      </c>
      <c r="G17" s="27">
        <f>IF(Flächenrechner!J50=TRUE,ROUNDDOWN(Flächenrechner!$H$75,0)*25,0)</f>
        <v>0</v>
      </c>
      <c r="H17" s="27">
        <f>IF((E17-G17)&gt;0,G17,E17)</f>
        <v>0</v>
      </c>
      <c r="I17" s="27">
        <f>(IF(Flächenrechner!J50=TRUE,0,1)*E17)+IF(Flächenrechner!J50=TRUE,(H17*0.1+(B17-H17)*C17))</f>
        <v>0</v>
      </c>
      <c r="J17" s="27">
        <f>IF(Flächenrechner!J50=TRUE,1,0)</f>
        <v>0</v>
      </c>
      <c r="K17" s="27">
        <f>IF(J17=1,B17,0)</f>
        <v>0</v>
      </c>
      <c r="L17" s="27">
        <f>IF(Flächenrechner!J50=TRUE,Hilfstabelle!I17,E17)</f>
        <v>0</v>
      </c>
      <c r="M17" s="27">
        <f>IF(Flächenrechner!R75&gt;1.49,IF(Flächenrechner!L50=TRUE,ROUNDDOWN(Flächenrechner!R75,0)*25,0),0)</f>
        <v>0</v>
      </c>
      <c r="N17" s="27">
        <f>IF((E17-M17)&gt;0,M17,E17)</f>
        <v>0</v>
      </c>
      <c r="O17" s="27">
        <f>(IF(Flächenrechner!L50=TRUE,0,1)*E17)+IF(Flächenrechner!L50=TRUE,(N17*IF(Flächenrechner!$H$79=TRUE,0.1,0.5)+(E17-N17)))</f>
        <v>0</v>
      </c>
      <c r="P17" s="27">
        <f>IF(Flächenrechner!L50=TRUE,1,0)</f>
        <v>0</v>
      </c>
      <c r="Q17" s="27">
        <f>IF(P17=1,B17,0)</f>
        <v>0</v>
      </c>
      <c r="R17" s="27">
        <f>IF(Flächenrechner!L50=TRUE,Hilfstabelle!O17,IF(Flächenrechner!J50=TRUE,Hilfstabelle!I17,E17))</f>
        <v>0</v>
      </c>
      <c r="S17" s="33">
        <f>IF(Flächenrechner!J50,Hilfstabelle!I17,IF(Flächenrechner!L50,Hilfstabelle!O17,Hilfstabelle!E17))</f>
        <v>0</v>
      </c>
      <c r="T17" s="33">
        <f>IF(Flächenrechner!I50=TRUE,Hilfstabelle!B17*0,IF(Flächenrechner!K50=TRUE,Hilfstabelle!B17*0,IF(Flächenrechner!M50=TRUE,Hilfstabelle!B17*0,Hilfstabelle!R17)))</f>
        <v>0</v>
      </c>
      <c r="U17" s="33">
        <f>IF(Flächenrechner!P50=TRUE,Hilfstabelle!T17*-1,Hilfstabelle!T17)</f>
        <v>0</v>
      </c>
    </row>
    <row r="18" spans="1:21" ht="15" thickBot="1" x14ac:dyDescent="0.35">
      <c r="A18" s="12"/>
      <c r="B18" s="20"/>
      <c r="C18" s="20"/>
      <c r="D18" s="13"/>
      <c r="E18" s="13"/>
      <c r="F18" s="13"/>
      <c r="G18" s="13"/>
      <c r="H18" s="13"/>
      <c r="I18" s="13"/>
      <c r="J18" s="13"/>
      <c r="K18" s="13"/>
      <c r="L18" s="13"/>
      <c r="M18" s="13"/>
      <c r="N18" s="13"/>
      <c r="O18" s="13"/>
      <c r="P18" s="13"/>
      <c r="Q18" s="13"/>
      <c r="R18" s="13"/>
      <c r="S18" s="8"/>
      <c r="T18" s="8"/>
      <c r="U18" s="8"/>
    </row>
    <row r="19" spans="1:21" ht="15.6" thickTop="1" thickBot="1" x14ac:dyDescent="0.35">
      <c r="A19" s="25">
        <v>2</v>
      </c>
      <c r="B19" s="26">
        <f>ROUND(Flächenrechner!B51,0)</f>
        <v>0</v>
      </c>
      <c r="C19" s="30">
        <f>IF(Flächenrechner!D52=TRUE,Flächenrechner!$D$48,IF(Flächenrechner!E52=TRUE,Flächenrechner!$E$48,IF(Flächenrechner!F52=TRUE,Flächenrechner!$F$48,IF(Flächenrechner!G52=TRUE,Flächenrechner!$G$48,IF(Flächenrechner!H52=TRUE,Flächenrechner!$H$48,0.9)))))</f>
        <v>0.9</v>
      </c>
      <c r="D19" s="27">
        <f>Flächenrechner!C51</f>
        <v>0</v>
      </c>
      <c r="E19" s="27">
        <f>IF(Flächenrechner!D52=TRUE,Flächenrechner!B51*Flächenrechner!$D$48,IF(Flächenrechner!E52=TRUE,Flächenrechner!B51*Flächenrechner!$E$48,IF(Flächenrechner!F52=TRUE,Flächenrechner!B51*Flächenrechner!$F$48,IF(Flächenrechner!G52=TRUE,Flächenrechner!B51*Flächenrechner!$G$48,IF(Flächenrechner!H52=TRUE,Flächenrechner!B51*Flächenrechner!$H$48,B19*C19)))))</f>
        <v>0</v>
      </c>
      <c r="F19" s="27">
        <f>E19*IF(Flächenrechner!I52=TRUE,E19*0,IF(Flächenrechner!K52=TRUE,E19*0,IF(Flächenrechner!M52=TRUE,E19*0,1)))</f>
        <v>0</v>
      </c>
      <c r="G19" s="27">
        <f>IF(Flächenrechner!J52=TRUE,ROUNDDOWN(Flächenrechner!$H$75,0)*25,0)</f>
        <v>0</v>
      </c>
      <c r="H19" s="27">
        <f>IF((E19-G19)&gt;0,G19,E19)</f>
        <v>0</v>
      </c>
      <c r="I19" s="27">
        <f>(IF(Flächenrechner!J52=TRUE,0,1)*E19)+IF(Flächenrechner!J52=TRUE,(H19*0.1+(B19-H19)*C19))</f>
        <v>0</v>
      </c>
      <c r="J19" s="27">
        <f>IF(Flächenrechner!J52=TRUE,1,0)</f>
        <v>0</v>
      </c>
      <c r="K19" s="27">
        <f>IF(J19=1,B19,0)</f>
        <v>0</v>
      </c>
      <c r="L19" s="27">
        <f>IF(Flächenrechner!J52=TRUE,Hilfstabelle!I19,E19)</f>
        <v>0</v>
      </c>
      <c r="M19" s="27">
        <f>IF(Flächenrechner!$R$75&gt;1.49,IF(Flächenrechner!L52=TRUE,ROUNDDOWN(Flächenrechner!$R$75,0)*25,0),0)</f>
        <v>0</v>
      </c>
      <c r="N19" s="27">
        <f>IF((E19-M19)&gt;0,M19,E19)</f>
        <v>0</v>
      </c>
      <c r="O19" s="27">
        <f>(IF(Flächenrechner!L52=TRUE,0,1)*E19)+IF(Flächenrechner!L52=TRUE,(N19*IF(Flächenrechner!$H$79=TRUE,0.1,0.5)+(E19-N19)))</f>
        <v>0</v>
      </c>
      <c r="P19" s="27">
        <f>IF(Flächenrechner!L52=TRUE,1,0)</f>
        <v>0</v>
      </c>
      <c r="Q19" s="27">
        <f>IF(P19=1,B19,0)</f>
        <v>0</v>
      </c>
      <c r="R19" s="27">
        <f>IF(Flächenrechner!L52=TRUE,Hilfstabelle!O19,IF(Flächenrechner!J52=TRUE,Hilfstabelle!I19,E19))</f>
        <v>0</v>
      </c>
      <c r="S19" s="33">
        <f>IF(Flächenrechner!J52,Hilfstabelle!I19,IF(Flächenrechner!L52,Hilfstabelle!O19,Hilfstabelle!E19))</f>
        <v>0</v>
      </c>
      <c r="T19" s="33">
        <f>IF(Flächenrechner!I52=TRUE,Hilfstabelle!B19*0,IF(Flächenrechner!K52=TRUE,Hilfstabelle!B19*0,IF(Flächenrechner!M52=TRUE,Hilfstabelle!B19*0,Hilfstabelle!R19)))</f>
        <v>0</v>
      </c>
      <c r="U19" s="33">
        <f>IF(Flächenrechner!P52=TRUE,Hilfstabelle!T19*-1,Hilfstabelle!T19)</f>
        <v>0</v>
      </c>
    </row>
    <row r="20" spans="1:21" ht="15" thickBot="1" x14ac:dyDescent="0.35">
      <c r="A20" s="12"/>
      <c r="B20" s="20"/>
      <c r="C20" s="20"/>
      <c r="D20" s="13"/>
      <c r="E20" s="13"/>
      <c r="F20" s="13"/>
      <c r="G20" s="13"/>
      <c r="H20" s="13"/>
      <c r="I20" s="13"/>
      <c r="J20" s="13"/>
      <c r="K20" s="13"/>
      <c r="L20" s="13"/>
      <c r="M20" s="13"/>
      <c r="N20" s="13"/>
      <c r="O20" s="13"/>
      <c r="P20" s="13"/>
      <c r="Q20" s="13"/>
      <c r="R20" s="13"/>
      <c r="S20" s="8"/>
      <c r="T20" s="8"/>
      <c r="U20" s="8"/>
    </row>
    <row r="21" spans="1:21" ht="15.6" thickTop="1" thickBot="1" x14ac:dyDescent="0.35">
      <c r="A21" s="25">
        <v>3</v>
      </c>
      <c r="B21" s="26">
        <f>ROUND(Flächenrechner!B53,0)</f>
        <v>0</v>
      </c>
      <c r="C21" s="30">
        <f>IF(Flächenrechner!D54=TRUE,Flächenrechner!$D$48,IF(Flächenrechner!E54=TRUE,Flächenrechner!$E$48,IF(Flächenrechner!F54=TRUE,Flächenrechner!$F$48,IF(Flächenrechner!G54=TRUE,Flächenrechner!$G$48,IF(Flächenrechner!H54=TRUE,Flächenrechner!$H$48,0.9)))))</f>
        <v>0.9</v>
      </c>
      <c r="D21" s="27">
        <f>Flächenrechner!C53</f>
        <v>0</v>
      </c>
      <c r="E21" s="27">
        <f>IF(Flächenrechner!D54=TRUE,Flächenrechner!B53*Flächenrechner!$D$48,IF(Flächenrechner!E54=TRUE,Flächenrechner!B53*Flächenrechner!$E$48,IF(Flächenrechner!F54=TRUE,Flächenrechner!B53*Flächenrechner!$F$48,IF(Flächenrechner!G54=TRUE,Flächenrechner!B53*Flächenrechner!$G$48,IF(Flächenrechner!H54=TRUE,Flächenrechner!B53*Flächenrechner!$H$48,B21*C21)))))</f>
        <v>0</v>
      </c>
      <c r="F21" s="27">
        <f>E21*IF(Flächenrechner!I54=TRUE,E21*0,IF(Flächenrechner!K54=TRUE,E21*0,IF(Flächenrechner!M54=TRUE,E21*0,1)))</f>
        <v>0</v>
      </c>
      <c r="G21" s="27">
        <f>IF(Flächenrechner!J54=TRUE,ROUNDDOWN(Flächenrechner!$H$75,0)*25,0)</f>
        <v>0</v>
      </c>
      <c r="H21" s="27">
        <f>IF((E21-G21)&gt;0,G21,E21)</f>
        <v>0</v>
      </c>
      <c r="I21" s="27">
        <f>(IF(Flächenrechner!J54=TRUE,0,1)*E21)+IF(Flächenrechner!J54=TRUE,(H21*0.1+(B21-H21)*C21))</f>
        <v>0</v>
      </c>
      <c r="J21" s="27">
        <f>IF(Flächenrechner!J54=TRUE,1,0)</f>
        <v>0</v>
      </c>
      <c r="K21" s="27">
        <f>IF(J21=1,B21,0)</f>
        <v>0</v>
      </c>
      <c r="L21" s="27">
        <f>IF(Flächenrechner!J54=TRUE,Hilfstabelle!I21,E21)</f>
        <v>0</v>
      </c>
      <c r="M21" s="27">
        <f>IF(Flächenrechner!$R$75&gt;1.49,IF(Flächenrechner!L54=TRUE,ROUNDDOWN(Flächenrechner!$R$75,0)*25,0),0)</f>
        <v>0</v>
      </c>
      <c r="N21" s="27">
        <f>IF((E21-M21)&gt;0,M21,E21)</f>
        <v>0</v>
      </c>
      <c r="O21" s="27">
        <f>(IF(Flächenrechner!L54=TRUE,0,1)*E21)+IF(Flächenrechner!L54=TRUE,(N21*IF(Flächenrechner!$H$79=TRUE,0.1,0.5)+(E21-N21)))</f>
        <v>0</v>
      </c>
      <c r="P21" s="27">
        <f>IF(Flächenrechner!L54=TRUE,1,0)</f>
        <v>0</v>
      </c>
      <c r="Q21" s="27">
        <f>IF(P21=1,B21,0)</f>
        <v>0</v>
      </c>
      <c r="R21" s="27">
        <f>IF(Flächenrechner!L54=TRUE,Hilfstabelle!O21,IF(Flächenrechner!J54=TRUE,Hilfstabelle!I21,E21))</f>
        <v>0</v>
      </c>
      <c r="S21" s="33">
        <f>IF(Flächenrechner!J54,Hilfstabelle!I21,IF(Flächenrechner!L54,Hilfstabelle!O21,Hilfstabelle!E21))</f>
        <v>0</v>
      </c>
      <c r="T21" s="33">
        <f>IF(Flächenrechner!I54=TRUE,Hilfstabelle!B21*0,IF(Flächenrechner!K54=TRUE,Hilfstabelle!B21*0,IF(Flächenrechner!M54=TRUE,Hilfstabelle!B21*0,Hilfstabelle!R21)))</f>
        <v>0</v>
      </c>
      <c r="U21" s="33">
        <f>IF(Flächenrechner!P54=TRUE,Hilfstabelle!T21*-1,Hilfstabelle!T21)</f>
        <v>0</v>
      </c>
    </row>
    <row r="22" spans="1:21" ht="15" thickBot="1" x14ac:dyDescent="0.35">
      <c r="A22" s="14"/>
      <c r="B22" s="20"/>
      <c r="C22" s="21"/>
      <c r="D22" s="16"/>
      <c r="E22" s="16"/>
      <c r="F22" s="16"/>
      <c r="G22" s="16"/>
      <c r="H22" s="16"/>
      <c r="I22" s="16"/>
      <c r="J22" s="16"/>
      <c r="K22" s="16"/>
      <c r="L22" s="16"/>
      <c r="M22" s="16"/>
      <c r="N22" s="16"/>
      <c r="O22" s="16"/>
      <c r="P22" s="16"/>
      <c r="Q22" s="16"/>
      <c r="R22" s="16"/>
      <c r="S22" s="34"/>
      <c r="T22" s="34"/>
      <c r="U22" s="34"/>
    </row>
    <row r="23" spans="1:21" ht="15" thickBot="1" x14ac:dyDescent="0.35">
      <c r="A23" s="25">
        <v>4</v>
      </c>
      <c r="B23" s="26">
        <f>ROUND(Flächenrechner!B55,0)</f>
        <v>0</v>
      </c>
      <c r="C23" s="30">
        <f>IF(Flächenrechner!D56=TRUE,Flächenrechner!$D$48,IF(Flächenrechner!E56=TRUE,Flächenrechner!$E$48,IF(Flächenrechner!F56=TRUE,Flächenrechner!$F$48,IF(Flächenrechner!G56=TRUE,Flächenrechner!$G$48,IF(Flächenrechner!H56=TRUE,Flächenrechner!$H$48,0.9)))))</f>
        <v>0.9</v>
      </c>
      <c r="D23" s="27">
        <f>Flächenrechner!C55</f>
        <v>0</v>
      </c>
      <c r="E23" s="27">
        <f>IF(Flächenrechner!D56=TRUE,Flächenrechner!B55*Flächenrechner!$D$48,IF(Flächenrechner!E56=TRUE,Flächenrechner!B55*Flächenrechner!$E$48,IF(Flächenrechner!F56=TRUE,Flächenrechner!B55*Flächenrechner!$F$48,IF(Flächenrechner!G56=TRUE,Flächenrechner!B55*Flächenrechner!$G$48,IF(Flächenrechner!H56=TRUE,Flächenrechner!B55*Flächenrechner!$H$48,B23*C23)))))</f>
        <v>0</v>
      </c>
      <c r="F23" s="27">
        <f>E23*IF(Flächenrechner!I56=TRUE,E23*0,IF(Flächenrechner!K56=TRUE,E23*0,IF(Flächenrechner!M56=TRUE,E23*0,1)))</f>
        <v>0</v>
      </c>
      <c r="G23" s="27">
        <f>IF(Flächenrechner!J56=TRUE,ROUNDDOWN(Flächenrechner!$H$75,0)*25,0)</f>
        <v>0</v>
      </c>
      <c r="H23" s="27">
        <f>IF((E23-G23)&gt;0,G23,E23)</f>
        <v>0</v>
      </c>
      <c r="I23" s="27">
        <f>(IF(Flächenrechner!J56=TRUE,0,1)*E23)+IF(Flächenrechner!J56=TRUE,(H23*0.1+(B23-H23)*C23))</f>
        <v>0</v>
      </c>
      <c r="J23" s="27">
        <f>IF(Flächenrechner!J56=TRUE,1,0)</f>
        <v>0</v>
      </c>
      <c r="K23" s="27">
        <f>IF(J23=1,B23,0)</f>
        <v>0</v>
      </c>
      <c r="L23" s="27">
        <f>IF(Flächenrechner!J56=TRUE,Hilfstabelle!I23,E23)</f>
        <v>0</v>
      </c>
      <c r="M23" s="27">
        <f>IF(Flächenrechner!$R$75&gt;1.49,IF(Flächenrechner!L56=TRUE,ROUNDDOWN(Flächenrechner!$R$75,0)*25,0),0)</f>
        <v>0</v>
      </c>
      <c r="N23" s="27">
        <f>IF((E23-M23)&gt;0,M23,E23)</f>
        <v>0</v>
      </c>
      <c r="O23" s="27">
        <f>(IF(Flächenrechner!L56=TRUE,0,1)*E23)+IF(Flächenrechner!L56=TRUE,(N23*IF(Flächenrechner!$H$79=TRUE,0.1,0.5)+(E23-N23)))</f>
        <v>0</v>
      </c>
      <c r="P23" s="27">
        <f>IF(Flächenrechner!L56=TRUE,1,0)</f>
        <v>0</v>
      </c>
      <c r="Q23" s="27">
        <f>IF(P23=1,B23,0)</f>
        <v>0</v>
      </c>
      <c r="R23" s="27">
        <f>IF(Flächenrechner!L56=TRUE,Hilfstabelle!O23,IF(Flächenrechner!J56=TRUE,Hilfstabelle!I23,E23))</f>
        <v>0</v>
      </c>
      <c r="S23" s="33">
        <f>IF(Flächenrechner!J56,Hilfstabelle!I23,IF(Flächenrechner!L56,Hilfstabelle!O23,Hilfstabelle!E23))</f>
        <v>0</v>
      </c>
      <c r="T23" s="33">
        <f>IF(Flächenrechner!I56=TRUE,Hilfstabelle!B23*0,IF(Flächenrechner!K56=TRUE,Hilfstabelle!B23*0,IF(Flächenrechner!M56=TRUE,Hilfstabelle!B23*0,Hilfstabelle!R23)))</f>
        <v>0</v>
      </c>
      <c r="U23" s="33">
        <f>IF(Flächenrechner!P56=TRUE,Hilfstabelle!T23*-1,Hilfstabelle!T23)</f>
        <v>0</v>
      </c>
    </row>
    <row r="24" spans="1:21" ht="15" thickBot="1" x14ac:dyDescent="0.35">
      <c r="A24" s="14"/>
      <c r="B24" s="20"/>
      <c r="C24" s="21"/>
      <c r="D24" s="16"/>
      <c r="E24" s="16"/>
      <c r="F24" s="16"/>
      <c r="G24" s="16"/>
      <c r="H24" s="16"/>
      <c r="I24" s="16"/>
      <c r="J24" s="16"/>
      <c r="K24" s="16"/>
      <c r="L24" s="16"/>
      <c r="M24" s="16"/>
      <c r="N24" s="16"/>
      <c r="O24" s="16"/>
      <c r="P24" s="16"/>
      <c r="Q24" s="16"/>
      <c r="R24" s="16"/>
      <c r="S24" s="34"/>
      <c r="T24" s="34"/>
      <c r="U24" s="34"/>
    </row>
    <row r="25" spans="1:21" ht="15" thickBot="1" x14ac:dyDescent="0.35">
      <c r="A25" s="25">
        <v>5</v>
      </c>
      <c r="B25" s="26">
        <f>ROUND(Flächenrechner!B57,0)</f>
        <v>0</v>
      </c>
      <c r="C25" s="30">
        <f>IF(Flächenrechner!D58=TRUE,Flächenrechner!$D$48,IF(Flächenrechner!E58=TRUE,Flächenrechner!$E$48,IF(Flächenrechner!F58=TRUE,Flächenrechner!$F$48,IF(Flächenrechner!G58=TRUE,Flächenrechner!$G$48,IF(Flächenrechner!H58=TRUE,Flächenrechner!$H$48,0.9)))))</f>
        <v>0.9</v>
      </c>
      <c r="D25" s="27">
        <f>Flächenrechner!C57</f>
        <v>0</v>
      </c>
      <c r="E25" s="27">
        <f>IF(Flächenrechner!D58=TRUE,Flächenrechner!B57*Flächenrechner!$D$48,IF(Flächenrechner!E58=TRUE,Flächenrechner!B57*Flächenrechner!$E$48,IF(Flächenrechner!F58=TRUE,Flächenrechner!B57*Flächenrechner!$F$48,IF(Flächenrechner!G58=TRUE,Flächenrechner!B57*Flächenrechner!$G$48,IF(Flächenrechner!H58=TRUE,Flächenrechner!B57*Flächenrechner!$H$48,B25*C25)))))</f>
        <v>0</v>
      </c>
      <c r="F25" s="27">
        <f>E25*IF(Flächenrechner!I58=TRUE,E25*0,IF(Flächenrechner!K58=TRUE,E25*0,IF(Flächenrechner!M58=TRUE,E25*0,1)))</f>
        <v>0</v>
      </c>
      <c r="G25" s="27">
        <f>IF(Flächenrechner!J58=TRUE,ROUNDDOWN(Flächenrechner!$H$75,0)*25,0)</f>
        <v>0</v>
      </c>
      <c r="H25" s="27">
        <f>IF((E25-G25)&gt;0,G25,E25)</f>
        <v>0</v>
      </c>
      <c r="I25" s="27">
        <f>(IF(Flächenrechner!J58=TRUE,0,1)*E25)+IF(Flächenrechner!J58=TRUE,(H25*0.1+(B25-H25)*C25))</f>
        <v>0</v>
      </c>
      <c r="J25" s="27">
        <f>IF(Flächenrechner!J58=TRUE,1,0)</f>
        <v>0</v>
      </c>
      <c r="K25" s="27">
        <f>IF(J25=1,B25,0)</f>
        <v>0</v>
      </c>
      <c r="L25" s="27">
        <f>IF(Flächenrechner!J58=TRUE,Hilfstabelle!I25,E25)</f>
        <v>0</v>
      </c>
      <c r="M25" s="27">
        <f>IF(Flächenrechner!$R$75&gt;1.49,IF(Flächenrechner!L58=TRUE,ROUNDDOWN(Flächenrechner!$R$75,0)*25,0),0)</f>
        <v>0</v>
      </c>
      <c r="N25" s="27">
        <f>IF((E25-M25)&gt;0,M25,E25)</f>
        <v>0</v>
      </c>
      <c r="O25" s="27">
        <f>(IF(Flächenrechner!L58=TRUE,0,1)*E25)+IF(Flächenrechner!L58=TRUE,(N25*IF(Flächenrechner!$H$79=TRUE,0.1,0.5)+(E25-N25)))</f>
        <v>0</v>
      </c>
      <c r="P25" s="27">
        <f>IF(Flächenrechner!L58=TRUE,1,0)</f>
        <v>0</v>
      </c>
      <c r="Q25" s="27">
        <f>IF(P25=1,B25,0)</f>
        <v>0</v>
      </c>
      <c r="R25" s="27">
        <f>IF(Flächenrechner!L58=TRUE,Hilfstabelle!O25,IF(Flächenrechner!J58=TRUE,Hilfstabelle!I25,E25))</f>
        <v>0</v>
      </c>
      <c r="S25" s="33">
        <f>IF(Flächenrechner!J58,Hilfstabelle!I25,IF(Flächenrechner!L58,Hilfstabelle!O25,Hilfstabelle!E25))</f>
        <v>0</v>
      </c>
      <c r="T25" s="33">
        <f>IF(Flächenrechner!I58=TRUE,Hilfstabelle!B25*0,IF(Flächenrechner!K58=TRUE,Hilfstabelle!B25*0,IF(Flächenrechner!M58=TRUE,Hilfstabelle!B25*0,Hilfstabelle!R25)))</f>
        <v>0</v>
      </c>
      <c r="U25" s="33">
        <f>IF(Flächenrechner!P58=TRUE,Hilfstabelle!T25*-1,Hilfstabelle!T25)</f>
        <v>0</v>
      </c>
    </row>
    <row r="26" spans="1:21" ht="15" thickBot="1" x14ac:dyDescent="0.35">
      <c r="A26" s="12"/>
      <c r="B26" s="20"/>
      <c r="C26" s="20"/>
      <c r="D26" s="13"/>
      <c r="E26" s="13"/>
      <c r="F26" s="13"/>
      <c r="G26" s="13"/>
      <c r="H26" s="13"/>
      <c r="I26" s="13"/>
      <c r="J26" s="13"/>
      <c r="K26" s="13"/>
      <c r="L26" s="13"/>
      <c r="M26" s="13"/>
      <c r="N26" s="13"/>
      <c r="O26" s="13"/>
      <c r="P26" s="13"/>
      <c r="Q26" s="13"/>
      <c r="R26" s="13"/>
      <c r="S26" s="8"/>
      <c r="T26" s="8"/>
      <c r="U26" s="8"/>
    </row>
    <row r="27" spans="1:21" ht="15.6" thickTop="1" thickBot="1" x14ac:dyDescent="0.35">
      <c r="A27" s="25">
        <v>6</v>
      </c>
      <c r="B27" s="26">
        <f>ROUND(Flächenrechner!B59,0)</f>
        <v>0</v>
      </c>
      <c r="C27" s="30">
        <f>IF(Flächenrechner!D60=TRUE,Flächenrechner!$D$48,IF(Flächenrechner!E60=TRUE,Flächenrechner!$E$48,IF(Flächenrechner!F60=TRUE,Flächenrechner!$F$48,IF(Flächenrechner!G60=TRUE,Flächenrechner!$G$48,IF(Flächenrechner!H60=TRUE,Flächenrechner!$H$48,0.9)))))</f>
        <v>0.9</v>
      </c>
      <c r="D27" s="27">
        <f>Flächenrechner!C59</f>
        <v>0</v>
      </c>
      <c r="E27" s="27">
        <f>IF(Flächenrechner!D60=TRUE,Flächenrechner!B59*Flächenrechner!$D$48,IF(Flächenrechner!E60=TRUE,Flächenrechner!B59*Flächenrechner!$E$48,IF(Flächenrechner!F60=TRUE,Flächenrechner!B59*Flächenrechner!$F$48,IF(Flächenrechner!G60=TRUE,Flächenrechner!B59*Flächenrechner!$G$48,IF(Flächenrechner!H60=TRUE,Flächenrechner!B59*Flächenrechner!$H$48,B27*C27)))))</f>
        <v>0</v>
      </c>
      <c r="F27" s="27">
        <f>E27*IF(Flächenrechner!I60=TRUE,E27*0,IF(Flächenrechner!K60=TRUE,E27*0,IF(Flächenrechner!M60=TRUE,E27*0,1)))</f>
        <v>0</v>
      </c>
      <c r="G27" s="27">
        <f>IF(Flächenrechner!J60=TRUE,ROUNDDOWN(Flächenrechner!$H$75,0)*25,0)</f>
        <v>0</v>
      </c>
      <c r="H27" s="27">
        <f>IF((E27-G27)&gt;0,G27,E27)</f>
        <v>0</v>
      </c>
      <c r="I27" s="27">
        <f>(IF(Flächenrechner!J60=TRUE,0,1)*E27)+IF(Flächenrechner!J60=TRUE,(H27*0.1+(B27-H27)*C27))</f>
        <v>0</v>
      </c>
      <c r="J27" s="27">
        <f>IF(Flächenrechner!J60=TRUE,1,0)</f>
        <v>0</v>
      </c>
      <c r="K27" s="27">
        <f>IF(J27=1,B27,0)</f>
        <v>0</v>
      </c>
      <c r="L27" s="27">
        <f>IF(Flächenrechner!J60=TRUE,Hilfstabelle!I27,E27)</f>
        <v>0</v>
      </c>
      <c r="M27" s="27">
        <f>IF(Flächenrechner!$R$75&gt;1.49,IF(Flächenrechner!L60=TRUE,ROUNDDOWN(Flächenrechner!$R$75,0)*25,0),0)</f>
        <v>0</v>
      </c>
      <c r="N27" s="27">
        <f>IF((E27-M27)&gt;0,M27,E27)</f>
        <v>0</v>
      </c>
      <c r="O27" s="27">
        <f>(IF(Flächenrechner!L60=TRUE,0,1)*E27)+IF(Flächenrechner!L60=TRUE,(N27*IF(Flächenrechner!$H$79=TRUE,0.1,0.5)+(E27-N27)))</f>
        <v>0</v>
      </c>
      <c r="P27" s="27">
        <f>IF(Flächenrechner!L60=TRUE,1,0)</f>
        <v>0</v>
      </c>
      <c r="Q27" s="27">
        <f>IF(P27=1,B27,0)</f>
        <v>0</v>
      </c>
      <c r="R27" s="27">
        <f>IF(Flächenrechner!L60=TRUE,Hilfstabelle!O27,IF(Flächenrechner!J60=TRUE,Hilfstabelle!I27,E27))</f>
        <v>0</v>
      </c>
      <c r="S27" s="33">
        <f>IF(Flächenrechner!J60,Hilfstabelle!I27,IF(Flächenrechner!L60,Hilfstabelle!O27,Hilfstabelle!E27))</f>
        <v>0</v>
      </c>
      <c r="T27" s="33">
        <f>IF(Flächenrechner!I60=TRUE,Hilfstabelle!B27*0,IF(Flächenrechner!K60=TRUE,Hilfstabelle!B27*0,IF(Flächenrechner!M60=TRUE,Hilfstabelle!B27*0,Hilfstabelle!R27)))</f>
        <v>0</v>
      </c>
      <c r="U27" s="33">
        <f>IF(Flächenrechner!P60=TRUE,Hilfstabelle!T27*-1,Hilfstabelle!T27)</f>
        <v>0</v>
      </c>
    </row>
    <row r="28" spans="1:21" ht="15" thickBot="1" x14ac:dyDescent="0.35">
      <c r="A28" s="14"/>
      <c r="B28" s="20"/>
      <c r="C28" s="21"/>
      <c r="D28" s="16"/>
      <c r="E28" s="16"/>
      <c r="F28" s="16"/>
      <c r="G28" s="16"/>
      <c r="H28" s="16"/>
      <c r="I28" s="16"/>
      <c r="J28" s="16"/>
      <c r="K28" s="16"/>
      <c r="L28" s="16"/>
      <c r="M28" s="16"/>
      <c r="N28" s="16"/>
      <c r="O28" s="16"/>
      <c r="P28" s="16"/>
      <c r="Q28" s="16"/>
      <c r="R28" s="16"/>
      <c r="S28" s="34"/>
      <c r="T28" s="34"/>
      <c r="U28" s="34"/>
    </row>
    <row r="29" spans="1:21" ht="15" thickBot="1" x14ac:dyDescent="0.35">
      <c r="A29" s="25">
        <v>7</v>
      </c>
      <c r="B29" s="26">
        <f>ROUND(Flächenrechner!B61,0)</f>
        <v>0</v>
      </c>
      <c r="C29" s="30">
        <f>IF(Flächenrechner!D62=TRUE,Flächenrechner!$D$48,IF(Flächenrechner!E62=TRUE,Flächenrechner!$E$48,IF(Flächenrechner!F62=TRUE,Flächenrechner!$F$48,IF(Flächenrechner!G62=TRUE,Flächenrechner!$G$48,IF(Flächenrechner!H62=TRUE,Flächenrechner!$H$48,0.9)))))</f>
        <v>0.9</v>
      </c>
      <c r="D29" s="27">
        <f>Flächenrechner!C61</f>
        <v>0</v>
      </c>
      <c r="E29" s="27">
        <f>IF(Flächenrechner!D62=TRUE,Flächenrechner!B61*Flächenrechner!$D$48,IF(Flächenrechner!E62=TRUE,Flächenrechner!B61*Flächenrechner!$E$48,IF(Flächenrechner!F62=TRUE,Flächenrechner!B61*Flächenrechner!$F$48,IF(Flächenrechner!G62=TRUE,Flächenrechner!B61*Flächenrechner!$G$48,IF(Flächenrechner!H62=TRUE,Flächenrechner!B61*Flächenrechner!$H$48,B29*C29)))))</f>
        <v>0</v>
      </c>
      <c r="F29" s="27">
        <f>E29*IF(Flächenrechner!I62=TRUE,E29*0,IF(Flächenrechner!K62=TRUE,E29*0,IF(Flächenrechner!M62=TRUE,E29*0,1)))</f>
        <v>0</v>
      </c>
      <c r="G29" s="27">
        <f>IF(Flächenrechner!J62=TRUE,ROUNDDOWN(Flächenrechner!$H$75,0)*25,0)</f>
        <v>0</v>
      </c>
      <c r="H29" s="27">
        <f>IF((E29-G29)&gt;0,G29,E29)</f>
        <v>0</v>
      </c>
      <c r="I29" s="27">
        <f>(IF(Flächenrechner!J62=TRUE,0,1)*E29)+IF(Flächenrechner!J62=TRUE,(H29*0.1+(B29-H29)*C29))</f>
        <v>0</v>
      </c>
      <c r="J29" s="27">
        <f>IF(Flächenrechner!J62=TRUE,1,0)</f>
        <v>0</v>
      </c>
      <c r="K29" s="27">
        <f>IF(J29=1,B29,0)</f>
        <v>0</v>
      </c>
      <c r="L29" s="27">
        <f>IF(Flächenrechner!J62=TRUE,Hilfstabelle!I29,E29)</f>
        <v>0</v>
      </c>
      <c r="M29" s="27">
        <f>IF(Flächenrechner!$R$75&gt;1.49,IF(Flächenrechner!L62=TRUE,ROUNDDOWN(Flächenrechner!$R$75,0)*25,0),0)</f>
        <v>0</v>
      </c>
      <c r="N29" s="27">
        <f>IF((E29-M29)&gt;0,M29,E29)</f>
        <v>0</v>
      </c>
      <c r="O29" s="27">
        <f>(IF(Flächenrechner!L62=TRUE,0,1)*E29)+IF(Flächenrechner!L62=TRUE,(N29*IF(Flächenrechner!$H$79=TRUE,0.1,0.5)+(E29-N29)))</f>
        <v>0</v>
      </c>
      <c r="P29" s="27">
        <f>IF(Flächenrechner!L62=TRUE,1,0)</f>
        <v>0</v>
      </c>
      <c r="Q29" s="27">
        <f>IF(P29=1,B29,0)</f>
        <v>0</v>
      </c>
      <c r="R29" s="27">
        <f>IF(Flächenrechner!L62=TRUE,Hilfstabelle!O29,IF(Flächenrechner!J62=TRUE,Hilfstabelle!I29,E29))</f>
        <v>0</v>
      </c>
      <c r="S29" s="33">
        <f>IF(Flächenrechner!J62,Hilfstabelle!I29,IF(Flächenrechner!L62,Hilfstabelle!O29,Hilfstabelle!E29))</f>
        <v>0</v>
      </c>
      <c r="T29" s="33">
        <f>IF(Flächenrechner!I62=TRUE,Hilfstabelle!B29*0,IF(Flächenrechner!K62=TRUE,Hilfstabelle!B29*0,IF(Flächenrechner!M62=TRUE,Hilfstabelle!B29*0,Hilfstabelle!R29)))</f>
        <v>0</v>
      </c>
      <c r="U29" s="33">
        <f>IF(Flächenrechner!P62=TRUE,Hilfstabelle!T29*-1,Hilfstabelle!T29)</f>
        <v>0</v>
      </c>
    </row>
    <row r="30" spans="1:21" ht="15" thickBot="1" x14ac:dyDescent="0.35">
      <c r="A30" s="14"/>
      <c r="B30" s="20"/>
      <c r="C30" s="21"/>
      <c r="D30" s="16"/>
      <c r="E30" s="16"/>
      <c r="F30" s="16"/>
      <c r="G30" s="16"/>
      <c r="H30" s="16"/>
      <c r="I30" s="16"/>
      <c r="J30" s="16"/>
      <c r="K30" s="16"/>
      <c r="L30" s="16"/>
      <c r="M30" s="16"/>
      <c r="N30" s="16"/>
      <c r="O30" s="16"/>
      <c r="P30" s="16"/>
      <c r="Q30" s="16"/>
      <c r="R30" s="16"/>
      <c r="S30" s="34"/>
      <c r="T30" s="34"/>
      <c r="U30" s="34"/>
    </row>
    <row r="31" spans="1:21" ht="15" thickBot="1" x14ac:dyDescent="0.35">
      <c r="A31" s="25">
        <v>8</v>
      </c>
      <c r="B31" s="26">
        <f>ROUND(Flächenrechner!B63,0)</f>
        <v>0</v>
      </c>
      <c r="C31" s="30">
        <f>IF(Flächenrechner!D64=TRUE,Flächenrechner!$D$48,IF(Flächenrechner!E64=TRUE,Flächenrechner!$E$48,IF(Flächenrechner!F64=TRUE,Flächenrechner!$F$48,IF(Flächenrechner!G64=TRUE,Flächenrechner!$G$48,IF(Flächenrechner!H64=TRUE,Flächenrechner!$H$48,0.9)))))</f>
        <v>0.9</v>
      </c>
      <c r="D31" s="27">
        <f>Flächenrechner!C63</f>
        <v>0</v>
      </c>
      <c r="E31" s="27">
        <f>IF(Flächenrechner!D64=TRUE,Flächenrechner!B63*Flächenrechner!$D$48,IF(Flächenrechner!E64=TRUE,Flächenrechner!B63*Flächenrechner!$E$48,IF(Flächenrechner!F64=TRUE,Flächenrechner!B63*Flächenrechner!$F$48,IF(Flächenrechner!G64=TRUE,Flächenrechner!B63*Flächenrechner!$G$48,IF(Flächenrechner!H64=TRUE,Flächenrechner!B63*Flächenrechner!$H$48,B31*C31)))))</f>
        <v>0</v>
      </c>
      <c r="F31" s="27">
        <f>E31*IF(Flächenrechner!I64=TRUE,E31*0,IF(Flächenrechner!K64=TRUE,E31*0,IF(Flächenrechner!M64=TRUE,E31*0,1)))</f>
        <v>0</v>
      </c>
      <c r="G31" s="27">
        <f>IF(Flächenrechner!J64=TRUE,ROUNDDOWN(Flächenrechner!$H$75,0)*25,0)</f>
        <v>0</v>
      </c>
      <c r="H31" s="27">
        <f>IF((E31-G31)&gt;0,G31,E31)</f>
        <v>0</v>
      </c>
      <c r="I31" s="27">
        <f>(IF(Flächenrechner!J64=TRUE,0,1)*E31)+IF(Flächenrechner!J64=TRUE,(H31*0.1+(B31-H31)*C31))</f>
        <v>0</v>
      </c>
      <c r="J31" s="27">
        <f>IF(Flächenrechner!J64=TRUE,1,0)</f>
        <v>0</v>
      </c>
      <c r="K31" s="27">
        <f>IF(J31=1,B31,0)</f>
        <v>0</v>
      </c>
      <c r="L31" s="27">
        <f>IF(Flächenrechner!J64=TRUE,Hilfstabelle!I31,E31)</f>
        <v>0</v>
      </c>
      <c r="M31" s="27">
        <f>IF(Flächenrechner!$R$75&gt;1.49,IF(Flächenrechner!L64=TRUE,ROUNDDOWN(Flächenrechner!$R$75,0)*25,0),0)</f>
        <v>0</v>
      </c>
      <c r="N31" s="27">
        <f>IF((E31-M31)&gt;0,M31,E31)</f>
        <v>0</v>
      </c>
      <c r="O31" s="27">
        <f>(IF(Flächenrechner!L64=TRUE,0,1)*E31)+IF(Flächenrechner!L64=TRUE,(N31*IF(Flächenrechner!$H$79=TRUE,0.1,0.5)+(E31-N31)))</f>
        <v>0</v>
      </c>
      <c r="P31" s="27">
        <f>IF(Flächenrechner!L64=TRUE,1,0)</f>
        <v>0</v>
      </c>
      <c r="Q31" s="27">
        <f>IF(P31=1,B31,0)</f>
        <v>0</v>
      </c>
      <c r="R31" s="27">
        <f>IF(Flächenrechner!L64=TRUE,Hilfstabelle!O31,IF(Flächenrechner!J64=TRUE,Hilfstabelle!I31,E31))</f>
        <v>0</v>
      </c>
      <c r="S31" s="33">
        <f>IF(Flächenrechner!J64,Hilfstabelle!I31,IF(Flächenrechner!L64,Hilfstabelle!O31,Hilfstabelle!E31))</f>
        <v>0</v>
      </c>
      <c r="T31" s="33">
        <f>IF(Flächenrechner!I64=TRUE,Hilfstabelle!B31*0,IF(Flächenrechner!K64=TRUE,Hilfstabelle!B31*0,IF(Flächenrechner!M64=TRUE,Hilfstabelle!B31*0,Hilfstabelle!R31)))</f>
        <v>0</v>
      </c>
      <c r="U31" s="33">
        <f>IF(Flächenrechner!P64=TRUE,Hilfstabelle!T31*-1,Hilfstabelle!T31)</f>
        <v>0</v>
      </c>
    </row>
    <row r="32" spans="1:21" ht="15" thickBot="1" x14ac:dyDescent="0.35">
      <c r="A32" s="14"/>
      <c r="B32" s="20"/>
      <c r="C32" s="21"/>
      <c r="D32" s="16"/>
      <c r="E32" s="16"/>
      <c r="F32" s="16"/>
      <c r="G32" s="16"/>
      <c r="H32" s="16"/>
      <c r="I32" s="16"/>
      <c r="J32" s="16"/>
      <c r="K32" s="16"/>
      <c r="L32" s="16"/>
      <c r="M32" s="16"/>
      <c r="N32" s="16"/>
      <c r="O32" s="16"/>
      <c r="P32" s="16"/>
      <c r="Q32" s="16"/>
      <c r="R32" s="16"/>
      <c r="S32" s="34"/>
      <c r="T32" s="34"/>
      <c r="U32" s="34"/>
    </row>
    <row r="33" spans="1:21" ht="15" thickBot="1" x14ac:dyDescent="0.35">
      <c r="A33" s="25">
        <v>9</v>
      </c>
      <c r="B33" s="26">
        <f>ROUND(Flächenrechner!B65,0)</f>
        <v>0</v>
      </c>
      <c r="C33" s="30">
        <f>IF(Flächenrechner!D66=TRUE,Flächenrechner!$D$48,IF(Flächenrechner!E66=TRUE,Flächenrechner!$E$48,IF(Flächenrechner!F66=TRUE,Flächenrechner!$F$48,IF(Flächenrechner!G66=TRUE,Flächenrechner!$G$48,IF(Flächenrechner!H66=TRUE,Flächenrechner!$H$48,0.9)))))</f>
        <v>0.9</v>
      </c>
      <c r="D33" s="27">
        <f>Flächenrechner!C65</f>
        <v>0</v>
      </c>
      <c r="E33" s="27">
        <f>IF(Flächenrechner!D66=TRUE,Flächenrechner!B65*Flächenrechner!$D$48,IF(Flächenrechner!E66=TRUE,Flächenrechner!B65*Flächenrechner!$E$48,IF(Flächenrechner!F66=TRUE,Flächenrechner!B65*Flächenrechner!$F$48,IF(Flächenrechner!G66=TRUE,Flächenrechner!B65*Flächenrechner!$G$48,IF(Flächenrechner!H66=TRUE,Flächenrechner!B65*Flächenrechner!$H$48,B33*C33)))))</f>
        <v>0</v>
      </c>
      <c r="F33" s="27">
        <f>E33*IF(Flächenrechner!I66=TRUE,E33*0,IF(Flächenrechner!K66=TRUE,E33*0,IF(Flächenrechner!M66=TRUE,E33*0,1)))</f>
        <v>0</v>
      </c>
      <c r="G33" s="27">
        <f>IF(Flächenrechner!J66=TRUE,ROUNDDOWN(Flächenrechner!$H$75,0)*25,0)</f>
        <v>0</v>
      </c>
      <c r="H33" s="27">
        <f>IF((E33-G33)&gt;0,G33,E33)</f>
        <v>0</v>
      </c>
      <c r="I33" s="27">
        <f>(IF(Flächenrechner!J66=TRUE,0,1)*E33)+IF(Flächenrechner!J66=TRUE,(H33*0.1+(B33-H33)*C33))</f>
        <v>0</v>
      </c>
      <c r="J33" s="27">
        <f>IF(Flächenrechner!J66=TRUE,1,0)</f>
        <v>0</v>
      </c>
      <c r="K33" s="27">
        <f>IF(J33=1,B33,0)</f>
        <v>0</v>
      </c>
      <c r="L33" s="27">
        <f>IF(Flächenrechner!J66=TRUE,Hilfstabelle!I33,E33)</f>
        <v>0</v>
      </c>
      <c r="M33" s="27">
        <f>IF(Flächenrechner!$R$75&gt;1.49,IF(Flächenrechner!L66=TRUE,ROUNDDOWN(Flächenrechner!$R$75,0)*25,0),0)</f>
        <v>0</v>
      </c>
      <c r="N33" s="27">
        <f>IF((E33-M33)&gt;0,M33,E33)</f>
        <v>0</v>
      </c>
      <c r="O33" s="27">
        <f>(IF(Flächenrechner!L66=TRUE,0,1)*E33)+IF(Flächenrechner!L66=TRUE,(N33*IF(Flächenrechner!$H$79=TRUE,0.1,0.5)+(E33-N33)))</f>
        <v>0</v>
      </c>
      <c r="P33" s="27">
        <f>IF(Flächenrechner!L66=TRUE,1,0)</f>
        <v>0</v>
      </c>
      <c r="Q33" s="27">
        <f>IF(P33=1,B33,0)</f>
        <v>0</v>
      </c>
      <c r="R33" s="27">
        <f>IF(Flächenrechner!L66=TRUE,Hilfstabelle!O33,IF(Flächenrechner!J66=TRUE,Hilfstabelle!I33,E33))</f>
        <v>0</v>
      </c>
      <c r="S33" s="33">
        <f>IF(Flächenrechner!J66,Hilfstabelle!I33,IF(Flächenrechner!L66,Hilfstabelle!O33,Hilfstabelle!E33))</f>
        <v>0</v>
      </c>
      <c r="T33" s="33">
        <f>IF(Flächenrechner!I66=TRUE,Hilfstabelle!B33*0,IF(Flächenrechner!K66=TRUE,Hilfstabelle!B33*0,IF(Flächenrechner!M66=TRUE,Hilfstabelle!B33*0,Hilfstabelle!R33)))</f>
        <v>0</v>
      </c>
      <c r="U33" s="33">
        <f>IF(Flächenrechner!P66=TRUE,Hilfstabelle!T33*-1,Hilfstabelle!T33)</f>
        <v>0</v>
      </c>
    </row>
    <row r="34" spans="1:21" ht="15" thickBot="1" x14ac:dyDescent="0.35">
      <c r="A34" s="12"/>
      <c r="B34" s="20"/>
      <c r="C34" s="20"/>
      <c r="D34" s="13"/>
      <c r="E34" s="13"/>
      <c r="F34" s="13"/>
      <c r="G34" s="13"/>
      <c r="H34" s="13"/>
      <c r="I34" s="13"/>
      <c r="J34" s="13"/>
      <c r="K34" s="13"/>
      <c r="L34" s="13"/>
      <c r="M34" s="13"/>
      <c r="N34" s="13"/>
      <c r="O34" s="13"/>
      <c r="P34" s="13"/>
      <c r="Q34" s="13"/>
      <c r="R34" s="13"/>
      <c r="S34" s="8"/>
      <c r="T34" s="8"/>
      <c r="U34" s="8"/>
    </row>
    <row r="35" spans="1:21" ht="15.6" thickTop="1" thickBot="1" x14ac:dyDescent="0.35">
      <c r="A35" s="25">
        <v>10</v>
      </c>
      <c r="B35" s="26">
        <f>ROUND(Flächenrechner!B67,0)</f>
        <v>0</v>
      </c>
      <c r="C35" s="30">
        <f>IF(Flächenrechner!D68=TRUE,Flächenrechner!$D$48,IF(Flächenrechner!E68=TRUE,Flächenrechner!$E$48,IF(Flächenrechner!F68=TRUE,Flächenrechner!$F$48,IF(Flächenrechner!G68=TRUE,Flächenrechner!$G$48,IF(Flächenrechner!H68=TRUE,Flächenrechner!$H$48,0.9)))))</f>
        <v>0.9</v>
      </c>
      <c r="D35" s="27">
        <f>Flächenrechner!C67</f>
        <v>0</v>
      </c>
      <c r="E35" s="27">
        <f>IF(Flächenrechner!D68=TRUE,Flächenrechner!B67*Flächenrechner!$D$48,IF(Flächenrechner!E68=TRUE,Flächenrechner!B67*Flächenrechner!$E$48,IF(Flächenrechner!F68=TRUE,Flächenrechner!B67*Flächenrechner!$F$48,IF(Flächenrechner!G68=TRUE,Flächenrechner!B67*Flächenrechner!$G$48,IF(Flächenrechner!H68=TRUE,Flächenrechner!B67*Flächenrechner!$H$48,B35*C35)))))</f>
        <v>0</v>
      </c>
      <c r="F35" s="27">
        <f>E35*IF(Flächenrechner!I68=TRUE,E35*0,IF(Flächenrechner!K68=TRUE,E35*0,IF(Flächenrechner!M68=TRUE,E35*0,1)))</f>
        <v>0</v>
      </c>
      <c r="G35" s="27">
        <f>IF(Flächenrechner!J68=TRUE,ROUNDDOWN(Flächenrechner!$H$75,0)*25,0)</f>
        <v>0</v>
      </c>
      <c r="H35" s="27">
        <f>IF((E35-G35)&gt;0,G35,E35)</f>
        <v>0</v>
      </c>
      <c r="I35" s="27">
        <f>(IF(Flächenrechner!J68=TRUE,0,1)*E35)+IF(Flächenrechner!J68=TRUE,(H35*0.1+(B35-H35)*C35))</f>
        <v>0</v>
      </c>
      <c r="J35" s="27">
        <f>IF(Flächenrechner!J68=TRUE,1,0)</f>
        <v>0</v>
      </c>
      <c r="K35" s="27">
        <f>IF(J35=1,B35,0)</f>
        <v>0</v>
      </c>
      <c r="L35" s="27">
        <f>IF(Flächenrechner!J68=TRUE,Hilfstabelle!I35,E35)</f>
        <v>0</v>
      </c>
      <c r="M35" s="27">
        <f>IF(Flächenrechner!$R$75&gt;1.49,IF(Flächenrechner!L68=TRUE,ROUNDDOWN(Flächenrechner!$R$75,0)*25,0),0)</f>
        <v>0</v>
      </c>
      <c r="N35" s="27">
        <f>IF((E35-M35)&gt;0,M35,E35)</f>
        <v>0</v>
      </c>
      <c r="O35" s="27">
        <f>(IF(Flächenrechner!L68=TRUE,0,1)*E35)+IF(Flächenrechner!L68=TRUE,(N35*IF(Flächenrechner!$H$79=TRUE,0.1,0.5)+(E35-N35)))</f>
        <v>0</v>
      </c>
      <c r="P35" s="27">
        <f>IF(Flächenrechner!L68=TRUE,1,0)</f>
        <v>0</v>
      </c>
      <c r="Q35" s="27">
        <f>IF(P35=1,B35,0)</f>
        <v>0</v>
      </c>
      <c r="R35" s="27">
        <f>IF(Flächenrechner!L68=TRUE,Hilfstabelle!O35,IF(Flächenrechner!J68=TRUE,Hilfstabelle!I35,E35))</f>
        <v>0</v>
      </c>
      <c r="S35" s="33">
        <f>IF(Flächenrechner!J68,Hilfstabelle!I35,IF(Flächenrechner!L68,Hilfstabelle!O35,Hilfstabelle!E35))</f>
        <v>0</v>
      </c>
      <c r="T35" s="33">
        <f>IF(Flächenrechner!I68=TRUE,Hilfstabelle!B35*0,IF(Flächenrechner!K68=TRUE,Hilfstabelle!B35*0,IF(Flächenrechner!M68=TRUE,Hilfstabelle!B35*0,Hilfstabelle!R35)))</f>
        <v>0</v>
      </c>
      <c r="U35" s="33">
        <f>IF(Flächenrechner!P68=TRUE,Hilfstabelle!T35*-1,Hilfstabelle!T35)</f>
        <v>0</v>
      </c>
    </row>
    <row r="36" spans="1:21" ht="15" thickBot="1" x14ac:dyDescent="0.35">
      <c r="A36" s="14"/>
      <c r="B36" s="20"/>
      <c r="C36" s="21"/>
      <c r="D36" s="16"/>
      <c r="E36" s="16"/>
      <c r="F36" s="16"/>
      <c r="G36" s="16"/>
      <c r="H36" s="16"/>
      <c r="I36" s="16"/>
      <c r="J36" s="16"/>
      <c r="K36" s="16"/>
      <c r="L36" s="16"/>
      <c r="M36" s="16"/>
      <c r="N36" s="16"/>
      <c r="O36" s="16"/>
      <c r="P36" s="16"/>
      <c r="Q36" s="16"/>
      <c r="R36" s="16"/>
      <c r="S36" s="34"/>
      <c r="T36" s="34"/>
      <c r="U36" s="34"/>
    </row>
    <row r="37" spans="1:21" ht="15" thickBot="1" x14ac:dyDescent="0.35">
      <c r="A37" s="25">
        <v>11</v>
      </c>
      <c r="B37" s="26">
        <f>ROUND(Flächenrechner!B69,0)</f>
        <v>0</v>
      </c>
      <c r="C37" s="30">
        <f>IF(Flächenrechner!D70=TRUE,Flächenrechner!$D$48,IF(Flächenrechner!E70=TRUE,Flächenrechner!$E$48,IF(Flächenrechner!F70=TRUE,Flächenrechner!$F$48,IF(Flächenrechner!G70=TRUE,Flächenrechner!$G$48,IF(Flächenrechner!H70=TRUE,Flächenrechner!$H$48,0.9)))))</f>
        <v>0.9</v>
      </c>
      <c r="D37" s="27">
        <f>Flächenrechner!C69</f>
        <v>0</v>
      </c>
      <c r="E37" s="27">
        <f>IF(Flächenrechner!D70=TRUE,Flächenrechner!B69*Flächenrechner!$D$48,IF(Flächenrechner!E70=TRUE,Flächenrechner!B69*Flächenrechner!$E$48,IF(Flächenrechner!F70=TRUE,Flächenrechner!B69*Flächenrechner!$F$48,IF(Flächenrechner!G70=TRUE,Flächenrechner!B69*Flächenrechner!$G$48,IF(Flächenrechner!H70=TRUE,Flächenrechner!B69*Flächenrechner!$H$48,B37*C37)))))</f>
        <v>0</v>
      </c>
      <c r="F37" s="27">
        <f>E37*IF(Flächenrechner!I70=TRUE,E37*0,IF(Flächenrechner!K70=TRUE,E37*0,IF(Flächenrechner!M70=TRUE,E37*0,1)))</f>
        <v>0</v>
      </c>
      <c r="G37" s="27">
        <f>IF(Flächenrechner!J70=TRUE,ROUNDDOWN(Flächenrechner!$H$75,0)*25,0)</f>
        <v>0</v>
      </c>
      <c r="H37" s="27">
        <f>IF((E37-G37)&gt;0,G37,E37)</f>
        <v>0</v>
      </c>
      <c r="I37" s="27">
        <f>(IF(Flächenrechner!J70=TRUE,0,1)*E37)+IF(Flächenrechner!J70=TRUE,(H37*0.1+(B37-H37)*C37))</f>
        <v>0</v>
      </c>
      <c r="J37" s="27">
        <f>IF(Flächenrechner!J70=TRUE,1,0)</f>
        <v>0</v>
      </c>
      <c r="K37" s="27">
        <f>IF(J37=1,B37,0)</f>
        <v>0</v>
      </c>
      <c r="L37" s="27">
        <f>IF(Flächenrechner!J70=TRUE,Hilfstabelle!I37,E37)</f>
        <v>0</v>
      </c>
      <c r="M37" s="27">
        <f>IF(Flächenrechner!$R$75&gt;1.49,IF(Flächenrechner!L70=TRUE,ROUNDDOWN(Flächenrechner!$R$75,0)*25,0),0)</f>
        <v>0</v>
      </c>
      <c r="N37" s="27">
        <f>IF((E37-M37)&gt;0,M37,E37)</f>
        <v>0</v>
      </c>
      <c r="O37" s="27">
        <f>(IF(Flächenrechner!L70=TRUE,0,1)*E37)+IF(Flächenrechner!L70=TRUE,(N37*IF(Flächenrechner!$H$79=TRUE,0.1,0.5)+(E37-N37)))</f>
        <v>0</v>
      </c>
      <c r="P37" s="27">
        <f>IF(Flächenrechner!L70=TRUE,1,0)</f>
        <v>0</v>
      </c>
      <c r="Q37" s="27">
        <f>IF(P37=1,B37,0)</f>
        <v>0</v>
      </c>
      <c r="R37" s="27">
        <f>IF(Flächenrechner!L70=TRUE,Hilfstabelle!O37,IF(Flächenrechner!J70=TRUE,Hilfstabelle!I37,E37))</f>
        <v>0</v>
      </c>
      <c r="S37" s="33">
        <f>IF(Flächenrechner!J70,Hilfstabelle!I37,IF(Flächenrechner!L70,Hilfstabelle!O37,Hilfstabelle!E37))</f>
        <v>0</v>
      </c>
      <c r="T37" s="33">
        <f>IF(Flächenrechner!I70=TRUE,Hilfstabelle!B37*0,IF(Flächenrechner!K70=TRUE,Hilfstabelle!B37*0,IF(Flächenrechner!M70=TRUE,Hilfstabelle!B37*0,Hilfstabelle!R37)))</f>
        <v>0</v>
      </c>
      <c r="U37" s="33">
        <f>IF(Flächenrechner!P70=TRUE,Hilfstabelle!T37*-1,Hilfstabelle!T37)</f>
        <v>0</v>
      </c>
    </row>
    <row r="38" spans="1:21" ht="15" thickBot="1" x14ac:dyDescent="0.35">
      <c r="A38" s="14"/>
      <c r="B38" s="20"/>
      <c r="C38" s="21"/>
      <c r="D38" s="16"/>
      <c r="E38" s="16"/>
      <c r="F38" s="16"/>
      <c r="G38" s="16"/>
      <c r="H38" s="16"/>
      <c r="I38" s="16"/>
      <c r="J38" s="16"/>
      <c r="K38" s="16"/>
      <c r="L38" s="16"/>
      <c r="M38" s="16"/>
      <c r="N38" s="16"/>
      <c r="O38" s="16"/>
      <c r="P38" s="16"/>
      <c r="Q38" s="16"/>
      <c r="R38" s="16"/>
      <c r="S38" s="34"/>
      <c r="T38" s="34"/>
      <c r="U38" s="34"/>
    </row>
    <row r="39" spans="1:21" ht="15" thickBot="1" x14ac:dyDescent="0.35">
      <c r="A39" s="25">
        <v>12</v>
      </c>
      <c r="B39" s="26">
        <f>ROUND(Flächenrechner!B71,0)</f>
        <v>0</v>
      </c>
      <c r="C39" s="30">
        <f>IF(Flächenrechner!D72=TRUE,Flächenrechner!$D$48,IF(Flächenrechner!E72=TRUE,Flächenrechner!$E$48,IF(Flächenrechner!F72=TRUE,Flächenrechner!$F$48,IF(Flächenrechner!G72=TRUE,Flächenrechner!$G$48,IF(Flächenrechner!H72=TRUE,Flächenrechner!$H$48,0.9)))))</f>
        <v>0.9</v>
      </c>
      <c r="D39" s="27">
        <f>Flächenrechner!C71</f>
        <v>0</v>
      </c>
      <c r="E39" s="27">
        <f>IF(Flächenrechner!D72=TRUE,Flächenrechner!B71*Flächenrechner!$D$48,IF(Flächenrechner!E72=TRUE,Flächenrechner!B71*Flächenrechner!$E$48,IF(Flächenrechner!F72=TRUE,Flächenrechner!B71*Flächenrechner!$F$48,IF(Flächenrechner!G72=TRUE,Flächenrechner!B71*Flächenrechner!$G$48,IF(Flächenrechner!H72=TRUE,Flächenrechner!B71*Flächenrechner!$H$48,B39*C39)))))</f>
        <v>0</v>
      </c>
      <c r="F39" s="27">
        <f>E39*IF(Flächenrechner!I72=TRUE,E39*0,IF(Flächenrechner!K72=TRUE,E39*0,IF(Flächenrechner!M72=TRUE,E39*0,1)))</f>
        <v>0</v>
      </c>
      <c r="G39" s="27">
        <f>IF(Flächenrechner!J72=TRUE,ROUNDDOWN(Flächenrechner!$H$75,0)*25,0)</f>
        <v>0</v>
      </c>
      <c r="H39" s="27">
        <f>IF((E39-G39)&gt;0,G39,E39)</f>
        <v>0</v>
      </c>
      <c r="I39" s="27">
        <f>(IF(Flächenrechner!J72=TRUE,0,1)*E39)+IF(Flächenrechner!J72=TRUE,(H39*0.1+(B39-H39)*C39))</f>
        <v>0</v>
      </c>
      <c r="J39" s="27">
        <f>IF(Flächenrechner!J72=TRUE,1,0)</f>
        <v>0</v>
      </c>
      <c r="K39" s="27">
        <f>IF(J39=1,B39,0)</f>
        <v>0</v>
      </c>
      <c r="L39" s="27">
        <f>IF(Flächenrechner!J72=TRUE,Hilfstabelle!I39,E39)</f>
        <v>0</v>
      </c>
      <c r="M39" s="27">
        <f>IF(Flächenrechner!$R$75&gt;1.49,IF(Flächenrechner!L72=TRUE,ROUNDDOWN(Flächenrechner!$R$75,0)*25,0),0)</f>
        <v>0</v>
      </c>
      <c r="N39" s="27">
        <f>IF((E39-M39)&gt;0,M39,E39)</f>
        <v>0</v>
      </c>
      <c r="O39" s="27">
        <f>(IF(Flächenrechner!L72=TRUE,0,1)*E39)+IF(Flächenrechner!L72=TRUE,(N39*IF(Flächenrechner!$H$79=TRUE,0.1,0.5)+(E39-N39)))</f>
        <v>0</v>
      </c>
      <c r="P39" s="27">
        <f>IF(Flächenrechner!L72=TRUE,1,0)</f>
        <v>0</v>
      </c>
      <c r="Q39" s="27">
        <f>IF(P39=1,B39,0)</f>
        <v>0</v>
      </c>
      <c r="R39" s="27">
        <f>IF(Flächenrechner!L72=TRUE,Hilfstabelle!O39,IF(Flächenrechner!J72=TRUE,Hilfstabelle!I39,E39))</f>
        <v>0</v>
      </c>
      <c r="S39" s="33">
        <f>IF(Flächenrechner!J72,Hilfstabelle!I39,IF(Flächenrechner!L72,Hilfstabelle!O39,Hilfstabelle!E39))</f>
        <v>0</v>
      </c>
      <c r="T39" s="33">
        <f>IF(Flächenrechner!I72=TRUE,Hilfstabelle!B39*0,IF(Flächenrechner!K72=TRUE,Hilfstabelle!B39*0,IF(Flächenrechner!M72=TRUE,Hilfstabelle!B39*0,Hilfstabelle!R39)))</f>
        <v>0</v>
      </c>
      <c r="U39" s="33">
        <f>IF(Flächenrechner!P72=TRUE,Hilfstabelle!T39*-1,Hilfstabelle!T39)</f>
        <v>0</v>
      </c>
    </row>
    <row r="40" spans="1:21" ht="15" thickBot="1" x14ac:dyDescent="0.35">
      <c r="A40" s="14"/>
      <c r="B40" s="20"/>
      <c r="C40" s="21"/>
      <c r="D40" s="16"/>
      <c r="E40" s="16"/>
      <c r="F40" s="16"/>
      <c r="G40" s="16"/>
      <c r="H40" s="16"/>
      <c r="I40" s="16"/>
      <c r="J40" s="16"/>
      <c r="K40" s="16"/>
      <c r="L40" s="16"/>
      <c r="M40" s="16"/>
      <c r="N40" s="16"/>
      <c r="O40" s="16"/>
      <c r="P40" s="16"/>
      <c r="Q40" s="16"/>
      <c r="R40" s="16"/>
      <c r="S40" s="34"/>
      <c r="T40" s="34"/>
      <c r="U40" s="34"/>
    </row>
    <row r="41" spans="1:21" x14ac:dyDescent="0.3">
      <c r="A41" s="17"/>
      <c r="B41"/>
      <c r="C41" s="29"/>
      <c r="D41"/>
      <c r="E41"/>
      <c r="F41" s="122"/>
      <c r="G41"/>
      <c r="H41"/>
      <c r="I41"/>
      <c r="J41" s="61"/>
      <c r="K41" s="61"/>
      <c r="L41"/>
      <c r="M41"/>
      <c r="N41"/>
      <c r="O41"/>
      <c r="P41" s="61"/>
      <c r="Q41" s="61"/>
      <c r="R41"/>
      <c r="S41" s="32"/>
      <c r="T41" s="32"/>
      <c r="U41" s="32"/>
    </row>
    <row r="42" spans="1:21" s="61" customFormat="1" x14ac:dyDescent="0.3">
      <c r="A42" s="17"/>
      <c r="C42" s="29"/>
      <c r="F42" s="122"/>
      <c r="H42" s="146">
        <f>SUM(H17:H41)</f>
        <v>0</v>
      </c>
      <c r="K42" s="61">
        <f>SUM(K17:K41)</f>
        <v>0</v>
      </c>
      <c r="N42" s="146">
        <f>SUM(N17:N41)</f>
        <v>0</v>
      </c>
      <c r="Q42" s="61">
        <f>SUM(Q17:Q41)</f>
        <v>0</v>
      </c>
      <c r="S42" s="32"/>
      <c r="T42" s="32"/>
      <c r="U42" s="32"/>
    </row>
    <row r="43" spans="1:21" s="61" customFormat="1" x14ac:dyDescent="0.3">
      <c r="A43" s="17"/>
      <c r="C43" s="29"/>
      <c r="F43" s="122"/>
      <c r="S43" s="32"/>
      <c r="T43" s="32"/>
      <c r="U43" s="32"/>
    </row>
    <row r="44" spans="1:21" s="61" customFormat="1" x14ac:dyDescent="0.3">
      <c r="A44" s="17"/>
      <c r="C44" s="29"/>
      <c r="F44" s="122"/>
      <c r="S44" s="32"/>
      <c r="T44" s="32"/>
      <c r="U44" s="32"/>
    </row>
    <row r="45" spans="1:21" s="61" customFormat="1" x14ac:dyDescent="0.3">
      <c r="A45" s="17"/>
      <c r="C45" s="29"/>
      <c r="F45" s="122"/>
      <c r="S45" s="32"/>
      <c r="T45" s="32"/>
      <c r="U45" s="32"/>
    </row>
    <row r="46" spans="1:21" s="61" customFormat="1" x14ac:dyDescent="0.3">
      <c r="A46" s="17"/>
      <c r="C46" s="29"/>
      <c r="F46" s="122"/>
      <c r="S46" s="32"/>
      <c r="T46" s="32"/>
      <c r="U46" s="32"/>
    </row>
    <row r="47" spans="1:21" x14ac:dyDescent="0.3">
      <c r="A47" s="17"/>
      <c r="B47"/>
      <c r="C47" s="29"/>
      <c r="D47"/>
      <c r="E47"/>
      <c r="F47" s="122"/>
      <c r="G47"/>
      <c r="H47"/>
      <c r="I47"/>
      <c r="J47" s="61"/>
      <c r="K47" s="61"/>
      <c r="L47"/>
      <c r="M47"/>
      <c r="N47"/>
      <c r="O47"/>
      <c r="P47" s="61"/>
      <c r="Q47" s="61"/>
      <c r="R47"/>
      <c r="S47" s="32"/>
      <c r="T47" s="32"/>
      <c r="U47" s="32"/>
    </row>
    <row r="48" spans="1:21" x14ac:dyDescent="0.3">
      <c r="A48" s="17" t="s">
        <v>40</v>
      </c>
      <c r="B48"/>
      <c r="C48" s="57">
        <f>IF(Flächenrechner!J50=TRUE,1,IF(Flächenrechner!J52=TRUE,1,IF(Flächenrechner!J54=TRUE,1,IF(Flächenrechner!J56=TRUE,1,IF(Flächenrechner!J58=TRUE,1,IF(Flächenrechner!J60=TRUE,1,IF(Flächenrechner!J62=TRUE,1,IF(Flächenrechner!J64=TRUE,1,0))))))))</f>
        <v>0</v>
      </c>
      <c r="D48" s="57">
        <f>IF(Flächenrechner!J68=TRUE,1,IF(Flächenrechner!J70=TRUE,1,IF(Flächenrechner!J72=TRUE,1,IF(Flächenrechner!J66=TRUE,1,0))))</f>
        <v>0</v>
      </c>
      <c r="E48" s="57">
        <f>SUM(C48:D48)</f>
        <v>0</v>
      </c>
      <c r="F48" s="57"/>
      <c r="G48" s="58" t="str">
        <f>IF(D48+E48&gt;0,"JA","NEIN")</f>
        <v>NEIN</v>
      </c>
      <c r="H48"/>
      <c r="I48"/>
      <c r="J48" s="61"/>
      <c r="K48" s="61"/>
      <c r="L48"/>
      <c r="M48" t="s">
        <v>44</v>
      </c>
      <c r="N48" t="str">
        <f>IF(Flächenrechner!R75=0,"NEIN","JA")</f>
        <v>NEIN</v>
      </c>
      <c r="O48"/>
      <c r="P48" s="61"/>
      <c r="Q48" s="61"/>
      <c r="R48"/>
      <c r="S48" s="32"/>
      <c r="T48" s="32"/>
      <c r="U48" s="32"/>
    </row>
    <row r="49" spans="1:21" x14ac:dyDescent="0.3">
      <c r="A49" s="17" t="s">
        <v>10</v>
      </c>
      <c r="B49"/>
      <c r="C49" s="57">
        <f>IF(Flächenrechner!L50=TRUE,1,IF(Flächenrechner!L52=TRUE,1,IF(Flächenrechner!L54=TRUE,1,IF(Flächenrechner!L56=TRUE,1,IF(Flächenrechner!L58=TRUE,1,IF(Flächenrechner!L60=TRUE,1,IF(Flächenrechner!L62=TRUE,1,IF(Flächenrechner!L64=TRUE,1,0))))))))</f>
        <v>0</v>
      </c>
      <c r="D49" s="57">
        <f>IF(Flächenrechner!L68=TRUE,1,IF(Flächenrechner!L70=TRUE,1,IF(Flächenrechner!L72=TRUE,1,IF(Flächenrechner!L66=TRUE,1,0))))</f>
        <v>0</v>
      </c>
      <c r="E49" s="57">
        <f>SUM(C49:D49)</f>
        <v>0</v>
      </c>
      <c r="F49" s="57"/>
      <c r="G49" s="58" t="str">
        <f>IF(D49+E49&gt;0,"JA","NEIN")</f>
        <v>NEIN</v>
      </c>
      <c r="H49"/>
      <c r="I49" t="s">
        <v>41</v>
      </c>
      <c r="J49" s="61"/>
      <c r="K49" s="61"/>
      <c r="L49" s="57">
        <f>IF(Flächenrechner!H79=TRUE,1,IF(Flächenrechner!O79=TRUE,1,0))</f>
        <v>0</v>
      </c>
      <c r="M49" t="s">
        <v>43</v>
      </c>
      <c r="N49" t="str">
        <f>IF(Flächenrechner!H75=0,"NEIN","JA")</f>
        <v>NEIN</v>
      </c>
      <c r="O49"/>
      <c r="P49" s="61"/>
      <c r="Q49" s="61"/>
      <c r="R49"/>
      <c r="S49" s="32"/>
      <c r="T49" s="32"/>
      <c r="U49" s="32"/>
    </row>
    <row r="50" spans="1:21" x14ac:dyDescent="0.3">
      <c r="A50" s="17"/>
      <c r="B50"/>
      <c r="C50" s="29"/>
      <c r="D50"/>
      <c r="E50"/>
      <c r="F50" s="122"/>
      <c r="G50"/>
      <c r="H50"/>
      <c r="I50"/>
      <c r="J50" s="61"/>
      <c r="K50" s="61"/>
      <c r="L50"/>
      <c r="M50"/>
      <c r="N50"/>
      <c r="O50"/>
      <c r="P50" s="61"/>
      <c r="Q50" s="61"/>
      <c r="R50"/>
      <c r="S50" s="32"/>
      <c r="T50" s="32"/>
      <c r="U50" s="32"/>
    </row>
    <row r="51" spans="1:21" x14ac:dyDescent="0.3">
      <c r="A51" s="1" t="s">
        <v>42</v>
      </c>
      <c r="G51" s="59" t="str">
        <f>IF(G48="JA","JA",IF(G49="JA","JA","NEIN"))</f>
        <v>NEIN</v>
      </c>
      <c r="M51" s="1" t="s">
        <v>45</v>
      </c>
      <c r="N51" s="59" t="str">
        <f>IF(N48="JA","JA",IF(N49="JA","JA","NEIN"))</f>
        <v>NEIN</v>
      </c>
    </row>
    <row r="53" spans="1:21" s="61" customFormat="1" x14ac:dyDescent="0.3">
      <c r="A53" s="1" t="s">
        <v>69</v>
      </c>
      <c r="B53" s="1"/>
      <c r="C53" s="31">
        <f>ROUNDDOWN(Flächenrechner!H75,0)</f>
        <v>0</v>
      </c>
      <c r="D53" s="1"/>
      <c r="E53" s="1"/>
      <c r="F53" s="1"/>
      <c r="G53" s="1"/>
      <c r="H53" s="1"/>
      <c r="I53" s="1"/>
      <c r="J53" s="1"/>
      <c r="K53" s="1"/>
      <c r="L53" s="1"/>
      <c r="M53" s="1"/>
      <c r="N53" s="1"/>
      <c r="O53" s="1"/>
      <c r="P53" s="1"/>
      <c r="Q53" s="1"/>
      <c r="R53" s="1"/>
      <c r="S53" s="23"/>
      <c r="T53" s="23"/>
      <c r="U53" s="23"/>
    </row>
    <row r="54" spans="1:21" s="61" customFormat="1" x14ac:dyDescent="0.3">
      <c r="A54" s="1" t="s">
        <v>44</v>
      </c>
      <c r="B54" s="1"/>
      <c r="C54" s="31">
        <f>ROUNDDOWN(Flächenrechner!R75,0)</f>
        <v>0</v>
      </c>
      <c r="D54" s="1"/>
      <c r="E54" s="1"/>
      <c r="F54" s="1"/>
      <c r="G54" s="1"/>
      <c r="H54" s="1"/>
      <c r="I54" s="1"/>
      <c r="J54" s="1"/>
      <c r="K54" s="1"/>
      <c r="L54" s="1"/>
      <c r="M54" s="1"/>
      <c r="N54" s="1"/>
      <c r="O54" s="1"/>
      <c r="P54" s="1"/>
      <c r="Q54" s="1"/>
      <c r="R54" s="1"/>
      <c r="S54" s="23"/>
      <c r="T54" s="23"/>
      <c r="U54" s="23"/>
    </row>
    <row r="56" spans="1:21" s="61" customFormat="1" x14ac:dyDescent="0.3">
      <c r="A56" s="1" t="s">
        <v>70</v>
      </c>
      <c r="B56" s="1"/>
      <c r="C56" s="31">
        <f>IF(C53&lt;1,0,C53*25*0.9)</f>
        <v>0</v>
      </c>
      <c r="D56" s="1">
        <f>IF(C56&gt;Flächenrechner!L89*0.9,Flächenrechner!L89*0.9,C56)</f>
        <v>0</v>
      </c>
      <c r="E56" s="1"/>
      <c r="F56" s="1"/>
      <c r="G56" s="1"/>
      <c r="H56" s="1"/>
      <c r="I56" s="1"/>
      <c r="J56" s="1"/>
      <c r="K56" s="1"/>
      <c r="L56" s="1"/>
      <c r="M56" s="1"/>
      <c r="N56" s="1"/>
      <c r="O56" s="1"/>
      <c r="P56" s="1"/>
      <c r="Q56" s="1"/>
      <c r="R56" s="1"/>
      <c r="S56" s="23"/>
      <c r="T56" s="23"/>
      <c r="U56" s="23"/>
    </row>
    <row r="57" spans="1:21" s="61" customFormat="1" x14ac:dyDescent="0.3">
      <c r="A57" s="1" t="s">
        <v>71</v>
      </c>
      <c r="B57" s="1"/>
      <c r="C57" s="31">
        <f>IF(C54&lt;1.5,0,C54*25*C58)</f>
        <v>0</v>
      </c>
      <c r="D57" s="1">
        <f>IF(C57&gt;Flächenrechner!L91*C58,Flächenrechner!L91*C58,C57)</f>
        <v>0</v>
      </c>
      <c r="E57" s="1"/>
      <c r="F57" s="1"/>
      <c r="G57" s="1"/>
      <c r="H57" s="1"/>
      <c r="I57" s="1"/>
      <c r="J57" s="1"/>
      <c r="K57" s="1"/>
      <c r="L57" s="1"/>
      <c r="M57" s="1"/>
      <c r="N57" s="1"/>
      <c r="O57" s="1"/>
      <c r="P57" s="1"/>
      <c r="Q57" s="1"/>
      <c r="R57" s="1"/>
      <c r="S57" s="23"/>
      <c r="T57" s="23"/>
      <c r="U57" s="23"/>
    </row>
    <row r="58" spans="1:21" s="61" customFormat="1" x14ac:dyDescent="0.3">
      <c r="A58" s="1" t="s">
        <v>72</v>
      </c>
      <c r="B58" s="1"/>
      <c r="C58" s="31">
        <f>IF(Flächenrechner!H79=TRUE,0.9,IF(Flächenrechner!O79=TRUE,0.5,0))</f>
        <v>0</v>
      </c>
      <c r="D58" s="1"/>
      <c r="E58" s="1"/>
      <c r="F58" s="1"/>
      <c r="G58" s="1"/>
      <c r="H58" s="1"/>
      <c r="I58" s="1"/>
      <c r="J58" s="1"/>
      <c r="K58" s="1"/>
      <c r="L58" s="1"/>
      <c r="M58" s="1"/>
      <c r="N58" s="1"/>
      <c r="O58" s="1"/>
      <c r="P58" s="1"/>
      <c r="Q58" s="1"/>
      <c r="R58" s="1"/>
      <c r="S58" s="23"/>
      <c r="T58" s="23"/>
      <c r="U58" s="23"/>
    </row>
    <row r="60" spans="1:21" x14ac:dyDescent="0.3">
      <c r="A60" s="23" t="s">
        <v>48</v>
      </c>
      <c r="B60" s="23"/>
      <c r="G60" s="1" t="s">
        <v>78</v>
      </c>
    </row>
    <row r="61" spans="1:21" x14ac:dyDescent="0.3">
      <c r="A61" s="23"/>
      <c r="B61" s="23"/>
    </row>
    <row r="62" spans="1:21" x14ac:dyDescent="0.3">
      <c r="A62" s="23"/>
      <c r="B62" s="23"/>
    </row>
    <row r="63" spans="1:21" x14ac:dyDescent="0.3">
      <c r="A63" s="23"/>
      <c r="B63" s="23" t="b">
        <v>0</v>
      </c>
      <c r="C63" s="31" t="b">
        <v>0</v>
      </c>
    </row>
    <row r="64" spans="1:21" x14ac:dyDescent="0.3">
      <c r="B64" s="1" t="b">
        <v>0</v>
      </c>
      <c r="C64" s="31" t="b">
        <v>0</v>
      </c>
      <c r="G64" s="1" t="s">
        <v>1</v>
      </c>
    </row>
    <row r="65" spans="1:7" x14ac:dyDescent="0.3">
      <c r="A65" s="1" t="s">
        <v>49</v>
      </c>
      <c r="D65" s="1">
        <f>IF(B63=TRUE,1,0)</f>
        <v>0</v>
      </c>
      <c r="G65" s="1" t="s">
        <v>79</v>
      </c>
    </row>
    <row r="66" spans="1:7" x14ac:dyDescent="0.3">
      <c r="G66" s="1" t="s">
        <v>80</v>
      </c>
    </row>
    <row r="67" spans="1:7" x14ac:dyDescent="0.3">
      <c r="A67" s="1" t="s">
        <v>50</v>
      </c>
      <c r="D67" s="1">
        <f>IF(B64=TRUE,1,0)</f>
        <v>0</v>
      </c>
      <c r="G67" s="1" t="s">
        <v>81</v>
      </c>
    </row>
    <row r="68" spans="1:7" x14ac:dyDescent="0.3">
      <c r="G68" s="1" t="s">
        <v>82</v>
      </c>
    </row>
    <row r="69" spans="1:7" x14ac:dyDescent="0.3">
      <c r="A69" s="1" t="s">
        <v>51</v>
      </c>
      <c r="D69" s="1">
        <f>IF(AND(D65=1,D67=1),#REF!*12,0)</f>
        <v>0</v>
      </c>
      <c r="G69" s="1" t="s">
        <v>86</v>
      </c>
    </row>
    <row r="70" spans="1:7" x14ac:dyDescent="0.3">
      <c r="G70" s="1" t="s">
        <v>83</v>
      </c>
    </row>
    <row r="71" spans="1:7" x14ac:dyDescent="0.3">
      <c r="A71" s="1" t="s">
        <v>52</v>
      </c>
      <c r="D71" s="1">
        <f>IF(AND(D65=1,D67=0),#REF!*#REF!*#REF!,0)</f>
        <v>0</v>
      </c>
      <c r="G71" s="1" t="s">
        <v>84</v>
      </c>
    </row>
    <row r="72" spans="1:7" x14ac:dyDescent="0.3">
      <c r="G72" s="1" t="s">
        <v>85</v>
      </c>
    </row>
    <row r="73" spans="1:7" x14ac:dyDescent="0.3">
      <c r="A73" s="1" t="s">
        <v>53</v>
      </c>
      <c r="D73" s="1">
        <f>SUM(D69:D71)</f>
        <v>0</v>
      </c>
    </row>
  </sheetData>
  <customSheetViews>
    <customSheetView guid="{0EAB74A4-557F-48EF-97D0-1230E40F62B5}" state="hidden" showRuler="0">
      <selection activeCell="Q21" sqref="Q21"/>
      <pageMargins left="0.7" right="0.7" top="0.75" bottom="0.75" header="0.3" footer="0.3"/>
      <pageSetup paperSize="9" orientation="portrait" r:id="rId1"/>
      <headerFooter alignWithMargins="0"/>
    </customSheetView>
  </customSheetViews>
  <mergeCells count="19">
    <mergeCell ref="F8:F16"/>
    <mergeCell ref="H8:H15"/>
    <mergeCell ref="I8:I15"/>
    <mergeCell ref="L8:L15"/>
    <mergeCell ref="A8:A15"/>
    <mergeCell ref="B8:B15"/>
    <mergeCell ref="D8:D15"/>
    <mergeCell ref="E8:E15"/>
    <mergeCell ref="C8:C15"/>
    <mergeCell ref="M6:O6"/>
    <mergeCell ref="G6:L6"/>
    <mergeCell ref="G8:G15"/>
    <mergeCell ref="T8:T15"/>
    <mergeCell ref="U8:U15"/>
    <mergeCell ref="S8:S15"/>
    <mergeCell ref="O8:O15"/>
    <mergeCell ref="R8:R15"/>
    <mergeCell ref="M8:M15"/>
    <mergeCell ref="N8:N15"/>
  </mergeCells>
  <phoneticPr fontId="0" type="noConversion"/>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6</vt:i4>
      </vt:variant>
    </vt:vector>
  </HeadingPairs>
  <TitlesOfParts>
    <vt:vector size="8" baseType="lpstr">
      <vt:lpstr>Flächenrechner</vt:lpstr>
      <vt:lpstr>Hilfstabelle</vt:lpstr>
      <vt:lpstr>Flächenrechner!Bezeichnung</vt:lpstr>
      <vt:lpstr>Hilfstabelle!Bezeichnung</vt:lpstr>
      <vt:lpstr>Bezeichnung</vt:lpstr>
      <vt:lpstr>Dach</vt:lpstr>
      <vt:lpstr>Flächenrechner!Druckbereich</vt:lpstr>
      <vt:lpstr>Flächenrechner!Kontrollkästchen2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2012-01-24T11:25:08Z</cp:lastPrinted>
  <dcterms:created xsi:type="dcterms:W3CDTF">2006-09-16T00:00:00Z</dcterms:created>
  <dcterms:modified xsi:type="dcterms:W3CDTF">2023-03-24T10:07:08Z</dcterms:modified>
</cp:coreProperties>
</file>